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otal" sheetId="1" r:id="rId1"/>
    <sheet name="Big White " sheetId="2" r:id="rId2"/>
    <sheet name="Quebec City" sheetId="3" r:id="rId3"/>
  </sheets>
  <definedNames/>
  <calcPr fullCalcOnLoad="1"/>
</workbook>
</file>

<file path=xl/sharedStrings.xml><?xml version="1.0" encoding="utf-8"?>
<sst xmlns="http://schemas.openxmlformats.org/spreadsheetml/2006/main" count="631" uniqueCount="223">
  <si>
    <t>Canadian Ski Patrol/Patrouille canadienne de ski</t>
  </si>
  <si>
    <t>Transactions by Account Report 01/04/2017 to 31/03/2018</t>
  </si>
  <si>
    <t>Sorted by: Transaction Number</t>
  </si>
  <si>
    <t>Date</t>
  </si>
  <si>
    <t>Comment</t>
  </si>
  <si>
    <t>Credits</t>
  </si>
  <si>
    <t>4410</t>
  </si>
  <si>
    <t>NLC Registration Fees</t>
  </si>
  <si>
    <t>707 Yukon Zone</t>
  </si>
  <si>
    <t>409 Muskoka Zone</t>
  </si>
  <si>
    <t>Miscellaneous Customers</t>
  </si>
  <si>
    <t>712 Pembina Zone</t>
  </si>
  <si>
    <t>711 Southern Alberta Zone</t>
  </si>
  <si>
    <t>809 Greater Vancouver Zone</t>
  </si>
  <si>
    <t>703 Edmonton Zone</t>
  </si>
  <si>
    <t>200 Atlantic West Division</t>
  </si>
  <si>
    <t>203 North Border Zone</t>
  </si>
  <si>
    <t>102 Humber-Dorset Zone</t>
  </si>
  <si>
    <t>806 East Kootenay Zone</t>
  </si>
  <si>
    <t>303 Eastern Townships Zone</t>
  </si>
  <si>
    <t>803 Inter-Mountain Zone</t>
  </si>
  <si>
    <t>903 Prince George Zone</t>
  </si>
  <si>
    <t>201 Fundy Zone</t>
  </si>
  <si>
    <t>400 Ontario Division</t>
  </si>
  <si>
    <t>804 Ogopogo Zone</t>
  </si>
  <si>
    <t>600 Saskatchewan Division</t>
  </si>
  <si>
    <t>CSC</t>
  </si>
  <si>
    <t>103 Scotia Zone</t>
  </si>
  <si>
    <t>300 Division de Quebec</t>
  </si>
  <si>
    <t>307 Laurentian Zone</t>
  </si>
  <si>
    <t>402 Central Zone</t>
  </si>
  <si>
    <t>reverse entry to record client provided entries for 2017 items not recorded</t>
  </si>
  <si>
    <t>reverse estimate for March 2017 paypal entries</t>
  </si>
  <si>
    <t>315 Bois-Francs Zone</t>
  </si>
  <si>
    <t>310 Zone de Quebec</t>
  </si>
  <si>
    <t>403 Frontenac Zone</t>
  </si>
  <si>
    <t>404 Kawartha Zone</t>
  </si>
  <si>
    <t>305 Gatineau Zone</t>
  </si>
  <si>
    <t>701 Calgary Zone</t>
  </si>
  <si>
    <t>Direct Mail</t>
  </si>
  <si>
    <t>4415</t>
  </si>
  <si>
    <t>NLC Trade show booth</t>
  </si>
  <si>
    <t>4420</t>
  </si>
  <si>
    <t>NLC Sponsorships</t>
  </si>
  <si>
    <t>900 Pacific North Division</t>
  </si>
  <si>
    <t>Reverse IMZ registration entry</t>
  </si>
  <si>
    <t>Helly Hansen Canada</t>
  </si>
  <si>
    <t>103 Nova Scotia Zone</t>
  </si>
  <si>
    <t>604 Qu'Appelle Zone</t>
  </si>
  <si>
    <t>906 Skeena Zone</t>
  </si>
  <si>
    <t>Avalanche Ski Wear</t>
  </si>
  <si>
    <t>Johnson Insurance</t>
  </si>
  <si>
    <t>401 Algonquin Zone</t>
  </si>
  <si>
    <t>207 Confederation Zone</t>
  </si>
  <si>
    <t>NLC Sales</t>
  </si>
  <si>
    <t>NLC Silent Aution</t>
  </si>
  <si>
    <t>5210</t>
  </si>
  <si>
    <t>NLC Board Members</t>
  </si>
  <si>
    <t>Richard Asselin</t>
  </si>
  <si>
    <t>Denis Dion</t>
  </si>
  <si>
    <t>American Express Ltd.</t>
  </si>
  <si>
    <t>Jeffrey Reath</t>
  </si>
  <si>
    <t>to reverse NAC expenses from prior fiscal</t>
  </si>
  <si>
    <t>Anne Haley-Callaghan</t>
  </si>
  <si>
    <t>apply LC costs to current fiscal year</t>
  </si>
  <si>
    <t>Record Amex expenses booked to prepaid account during audit per Renee</t>
  </si>
  <si>
    <t>reverse audit prepared prepaid entry - per L.2 page 2</t>
  </si>
  <si>
    <t>Fred Haight</t>
  </si>
  <si>
    <t>Ron Cameron</t>
  </si>
  <si>
    <t>Hilton Quebec</t>
  </si>
  <si>
    <t>5230</t>
  </si>
  <si>
    <t>NLC Member &amp; Resorts</t>
  </si>
  <si>
    <t>Dave Morisset</t>
  </si>
  <si>
    <t>Andrea Burry Stacey</t>
  </si>
  <si>
    <t>Andrew Hill</t>
  </si>
  <si>
    <t>William Hellyer</t>
  </si>
  <si>
    <t>Clinton Reiter</t>
  </si>
  <si>
    <t>Douglas Couture</t>
  </si>
  <si>
    <t>Lia Skelding</t>
  </si>
  <si>
    <t>Geoff Lamontagne</t>
  </si>
  <si>
    <t>CSP Mountain Division</t>
  </si>
  <si>
    <t>Ontario Division</t>
  </si>
  <si>
    <t>Pacific South Division</t>
  </si>
  <si>
    <t>Saskatchewan Division</t>
  </si>
  <si>
    <t>Michael Salyzyn</t>
  </si>
  <si>
    <t>Christian Hamlyn</t>
  </si>
  <si>
    <t>Pierre Charest</t>
  </si>
  <si>
    <t>Pacific North Division</t>
  </si>
  <si>
    <t>Mountain Division</t>
  </si>
  <si>
    <t>Bruce Boynton</t>
  </si>
  <si>
    <t>Reclass expenses per Renee</t>
  </si>
  <si>
    <t>5250</t>
  </si>
  <si>
    <t>NLC Training &amp; Development</t>
  </si>
  <si>
    <t>Linda Andrews</t>
  </si>
  <si>
    <t>Nancy Askin</t>
  </si>
  <si>
    <t>Michael Bager</t>
  </si>
  <si>
    <t>Kelly Folkins</t>
  </si>
  <si>
    <t>Zone des Cantons de l'Est</t>
  </si>
  <si>
    <t>Allan McInnis</t>
  </si>
  <si>
    <t>Brian Low</t>
  </si>
  <si>
    <t>5260</t>
  </si>
  <si>
    <t>NLC Brand &amp; Partnership</t>
  </si>
  <si>
    <t>Sheila Reesor</t>
  </si>
  <si>
    <t>Michael Hewett</t>
  </si>
  <si>
    <t>A.P. Crawford</t>
  </si>
  <si>
    <t>Kathy Little</t>
  </si>
  <si>
    <t>Craig Taggart</t>
  </si>
  <si>
    <t>Jennifer Delaney</t>
  </si>
  <si>
    <t>Dan Elliot</t>
  </si>
  <si>
    <t>Greg McCormick</t>
  </si>
  <si>
    <t>Cindy LeBlanc</t>
  </si>
  <si>
    <t>5270</t>
  </si>
  <si>
    <t>NLC Business Operations</t>
  </si>
  <si>
    <t>Tina Crossfield</t>
  </si>
  <si>
    <t>Pamela FitzGerald</t>
  </si>
  <si>
    <t>Andrew Larcombe</t>
  </si>
  <si>
    <t>Charlie Turner</t>
  </si>
  <si>
    <t>Gary Collins</t>
  </si>
  <si>
    <t>Thomas Tull</t>
  </si>
  <si>
    <t>5310</t>
  </si>
  <si>
    <t>Venue</t>
  </si>
  <si>
    <t>Entertainment</t>
  </si>
  <si>
    <t>5320</t>
  </si>
  <si>
    <t>Food and Beverage</t>
  </si>
  <si>
    <t>5330</t>
  </si>
  <si>
    <t>Registration</t>
  </si>
  <si>
    <t>Lynn O'Connor</t>
  </si>
  <si>
    <t>Siena Print and Signs</t>
  </si>
  <si>
    <t>remove crown plaza and correct richard bastien from Big White Prepaid</t>
  </si>
  <si>
    <t>Desjardins Card Services</t>
  </si>
  <si>
    <t>NLC Swag</t>
  </si>
  <si>
    <t>Portage promotionals</t>
  </si>
  <si>
    <t>Translation</t>
  </si>
  <si>
    <t>Richard Basitan</t>
  </si>
  <si>
    <t>5350</t>
  </si>
  <si>
    <t>Audio Visual</t>
  </si>
  <si>
    <t>Heidi Schedler</t>
  </si>
  <si>
    <t>Signage &amp; Graphics</t>
  </si>
  <si>
    <t>5360</t>
  </si>
  <si>
    <t>Staff</t>
  </si>
  <si>
    <t>Micheline Deslauriers</t>
  </si>
  <si>
    <t>Adjust Big White to apply individual bill backs -inv 31721 should be 609.03</t>
  </si>
  <si>
    <t>Renee Thivierge</t>
  </si>
  <si>
    <t>Joanne Lord</t>
  </si>
  <si>
    <t>5370</t>
  </si>
  <si>
    <t>Speakers and Gifts</t>
  </si>
  <si>
    <t>Inside Out Leadership Development Group Inc.</t>
  </si>
  <si>
    <t>Make-A-Wish Canada</t>
  </si>
  <si>
    <t>John K. Whitehead</t>
  </si>
  <si>
    <t>Keynote Speakers Canada Inc.</t>
  </si>
  <si>
    <t>5381</t>
  </si>
  <si>
    <t>AC On Site</t>
  </si>
  <si>
    <t>Portage Promotionals</t>
  </si>
  <si>
    <t>Purolator Inc.</t>
  </si>
  <si>
    <t>Federal Express Canada Ltd.</t>
  </si>
  <si>
    <t>Brian Bennett</t>
  </si>
  <si>
    <t>Groupe La Quebecoise</t>
  </si>
  <si>
    <t>Veronique Guilbeault</t>
  </si>
  <si>
    <t>Net surplus (deficit)</t>
  </si>
  <si>
    <t>Total esxpenses</t>
  </si>
  <si>
    <t>Total expenses</t>
  </si>
  <si>
    <t>Net surplus/deficit</t>
  </si>
  <si>
    <t>to adjust prepaid expenses for allocation of NAC to 2017 fiscal year</t>
  </si>
  <si>
    <t>to record NAC expenses paid for after year end.</t>
  </si>
  <si>
    <t>Record client provided entres for items relating to 2017 but not yet record</t>
  </si>
  <si>
    <t>Big White</t>
  </si>
  <si>
    <t>Quebec City</t>
  </si>
  <si>
    <t>Canadian Ski Patrol - Patrouille Canadienne de Ski</t>
  </si>
  <si>
    <t>as at March 31, 2018</t>
  </si>
  <si>
    <t>RECEIPTS</t>
  </si>
  <si>
    <t xml:space="preserve">   Registration</t>
  </si>
  <si>
    <t>Mar 30 - Apr 2/17</t>
  </si>
  <si>
    <t>Mar 22 - 25/18</t>
  </si>
  <si>
    <t xml:space="preserve">   Sales</t>
  </si>
  <si>
    <t xml:space="preserve">   Silent Auction</t>
  </si>
  <si>
    <t xml:space="preserve">   Sponsorship</t>
  </si>
  <si>
    <t xml:space="preserve">   Trade Show</t>
  </si>
  <si>
    <t>DISBURSEMENTS</t>
  </si>
  <si>
    <t xml:space="preserve">   Travel and accommodations - board</t>
  </si>
  <si>
    <t xml:space="preserve">   Travel and accommodations - MC members &amp; resorts</t>
  </si>
  <si>
    <t xml:space="preserve">   Travel and accommodations - MC training &amp; development</t>
  </si>
  <si>
    <t xml:space="preserve">   Travel and accommodations - MC brand &amp; partners</t>
  </si>
  <si>
    <t xml:space="preserve">   Travel and accommodations - MC business &amp; operations</t>
  </si>
  <si>
    <t xml:space="preserve">   Entertainment</t>
  </si>
  <si>
    <t xml:space="preserve">   Food and beverage</t>
  </si>
  <si>
    <t xml:space="preserve">   Registration costs</t>
  </si>
  <si>
    <t xml:space="preserve">   Swag</t>
  </si>
  <si>
    <t xml:space="preserve">   Translation</t>
  </si>
  <si>
    <t xml:space="preserve">   Audio Visual</t>
  </si>
  <si>
    <t xml:space="preserve">   Speaker fees and gifts</t>
  </si>
  <si>
    <t xml:space="preserve">   AC on site</t>
  </si>
  <si>
    <t xml:space="preserve">   Signage and graphics</t>
  </si>
  <si>
    <t>Net surplus (deficit) of receipts over disbursements</t>
  </si>
  <si>
    <t>(1)</t>
  </si>
  <si>
    <t xml:space="preserve">   Awards</t>
  </si>
  <si>
    <t xml:space="preserve">   Travel and accommodations - support staff</t>
  </si>
  <si>
    <t>(2)</t>
  </si>
  <si>
    <t>(3)</t>
  </si>
  <si>
    <t xml:space="preserve">Comparative Statement of Receipts and Disbursements </t>
  </si>
  <si>
    <t>FYE 2017 &amp; FYE 2018</t>
  </si>
  <si>
    <t>FYE 2018</t>
  </si>
  <si>
    <t xml:space="preserve">Ottawa </t>
  </si>
  <si>
    <t>May 12-15, 2016</t>
  </si>
  <si>
    <t>FYE 2017</t>
  </si>
  <si>
    <t>Cross over</t>
  </si>
  <si>
    <t>Total</t>
  </si>
  <si>
    <t xml:space="preserve">   On snow programs</t>
  </si>
  <si>
    <t xml:space="preserve">   Venue</t>
  </si>
  <si>
    <t>(2)  Full registration fee Big White $395 + lift tickets $155 for full package fee of $550, average attendance a full fee = 158 persons</t>
  </si>
  <si>
    <t>(3)  Full registration fee Quebec City $415 + lift tickets $250 for full package fee of $655, average attendance at full fee = 84 persons</t>
  </si>
  <si>
    <r>
      <t xml:space="preserve">TOTAL DISBURSEMENTS </t>
    </r>
    <r>
      <rPr>
        <sz val="10"/>
        <color indexed="10"/>
        <rFont val="Tahoma"/>
        <family val="2"/>
      </rPr>
      <t>- agrees to audit results</t>
    </r>
  </si>
  <si>
    <r>
      <t xml:space="preserve">TOTAL RECEIPTS </t>
    </r>
    <r>
      <rPr>
        <sz val="10"/>
        <color indexed="10"/>
        <rFont val="Tahoma"/>
        <family val="2"/>
      </rPr>
      <t>- agrees to audit results</t>
    </r>
  </si>
  <si>
    <t xml:space="preserve">(1)  Full registration fee $395, average attendance at full fee =  258 persons.   </t>
  </si>
  <si>
    <t xml:space="preserve">   Expense recovery - cost sharing</t>
  </si>
  <si>
    <t xml:space="preserve">      Deficit subsidized is $147 per attendee average,  breakeven without further fundraising would result in registration fees of $542/attendee</t>
  </si>
  <si>
    <t>OTHER RELATED ITEMS</t>
  </si>
  <si>
    <t xml:space="preserve">   AGM</t>
  </si>
  <si>
    <t>(4)</t>
  </si>
  <si>
    <t>(4)  year end accrual pertaining to AGM June 2, 2018</t>
  </si>
  <si>
    <t xml:space="preserve">      Deficit subsidized is $290 per attendee average,  breakeven without further fundraising would result in registration fees of $840/attendee</t>
  </si>
  <si>
    <t xml:space="preserve">      Deficit subsidized is $488 per attendee average, breakeven without further fundraising would result in registration fees of $1,143/attendee</t>
  </si>
  <si>
    <r>
      <t xml:space="preserve">TOTAL OTHER ITEMS - </t>
    </r>
    <r>
      <rPr>
        <sz val="10"/>
        <color indexed="10"/>
        <rFont val="Tahoma"/>
        <family val="2"/>
      </rPr>
      <t>agrees to audit results FYE 2018</t>
    </r>
  </si>
  <si>
    <t>Head Office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</si>
</sst>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  <numFmt numFmtId="165" formatCode="dd/mm/yyyy"/>
    <numFmt numFmtId="166" formatCode="[$-409]dddd\,\ mmmm\ dd\,\ yyyy"/>
    <numFmt numFmtId="167" formatCode="[$-409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10"/>
      <name val="Tahoma"/>
      <family val="2"/>
    </font>
    <font>
      <sz val="8"/>
      <color indexed="56"/>
      <name val="Tahoma"/>
      <family val="2"/>
    </font>
    <font>
      <sz val="10"/>
      <color indexed="56"/>
      <name val="Tahoma"/>
      <family val="2"/>
    </font>
    <font>
      <b/>
      <sz val="8"/>
      <color indexed="56"/>
      <name val="Tahoma"/>
      <family val="2"/>
    </font>
    <font>
      <b/>
      <sz val="10"/>
      <color indexed="5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rgb="FFFF0000"/>
      <name val="Tahoma"/>
      <family val="2"/>
    </font>
    <font>
      <sz val="10"/>
      <color rgb="FFFF0000"/>
      <name val="Tahoma"/>
      <family val="2"/>
    </font>
    <font>
      <sz val="8"/>
      <color rgb="FF002060"/>
      <name val="Tahoma"/>
      <family val="2"/>
    </font>
    <font>
      <sz val="10"/>
      <color rgb="FF002060"/>
      <name val="Tahoma"/>
      <family val="2"/>
    </font>
    <font>
      <b/>
      <sz val="8"/>
      <color rgb="FF002060"/>
      <name val="Tahoma"/>
      <family val="2"/>
    </font>
    <font>
      <b/>
      <sz val="10"/>
      <color rgb="FF00206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0" xfId="0" applyNumberFormat="1" applyFont="1" applyAlignment="1">
      <alignment horizontal="left"/>
    </xf>
    <xf numFmtId="0" fontId="50" fillId="0" borderId="0" xfId="0" applyNumberFormat="1" applyFont="1" applyAlignment="1" quotePrefix="1">
      <alignment horizontal="left"/>
    </xf>
    <xf numFmtId="0" fontId="50" fillId="0" borderId="10" xfId="0" applyNumberFormat="1" applyFont="1" applyBorder="1" applyAlignment="1" quotePrefix="1">
      <alignment horizontal="left"/>
    </xf>
    <xf numFmtId="165" fontId="50" fillId="0" borderId="0" xfId="0" applyNumberFormat="1" applyFont="1" applyAlignment="1">
      <alignment horizontal="left"/>
    </xf>
    <xf numFmtId="0" fontId="51" fillId="0" borderId="0" xfId="0" applyNumberFormat="1" applyFont="1" applyAlignment="1" quotePrefix="1">
      <alignment horizontal="left"/>
    </xf>
    <xf numFmtId="14" fontId="0" fillId="0" borderId="0" xfId="0" applyNumberFormat="1" applyAlignment="1">
      <alignment/>
    </xf>
    <xf numFmtId="4" fontId="52" fillId="0" borderId="0" xfId="0" applyNumberFormat="1" applyFont="1" applyAlignment="1" quotePrefix="1">
      <alignment horizontal="left"/>
    </xf>
    <xf numFmtId="4" fontId="53" fillId="0" borderId="10" xfId="0" applyNumberFormat="1" applyFont="1" applyBorder="1" applyAlignment="1" quotePrefix="1">
      <alignment horizontal="right"/>
    </xf>
    <xf numFmtId="4" fontId="52" fillId="0" borderId="0" xfId="0" applyNumberFormat="1" applyFont="1" applyAlignment="1">
      <alignment horizontal="left"/>
    </xf>
    <xf numFmtId="4" fontId="53" fillId="0" borderId="0" xfId="0" applyNumberFormat="1" applyFont="1" applyAlignment="1">
      <alignment horizontal="right"/>
    </xf>
    <xf numFmtId="4" fontId="53" fillId="0" borderId="10" xfId="0" applyNumberFormat="1" applyFont="1" applyBorder="1" applyAlignment="1">
      <alignment horizontal="right"/>
    </xf>
    <xf numFmtId="4" fontId="53" fillId="0" borderId="11" xfId="0" applyNumberFormat="1" applyFont="1" applyBorder="1" applyAlignment="1">
      <alignment horizontal="right"/>
    </xf>
    <xf numFmtId="4" fontId="54" fillId="0" borderId="0" xfId="0" applyNumberFormat="1" applyFont="1" applyAlignment="1">
      <alignment/>
    </xf>
    <xf numFmtId="4" fontId="54" fillId="0" borderId="11" xfId="0" applyNumberFormat="1" applyFont="1" applyBorder="1" applyAlignment="1">
      <alignment/>
    </xf>
    <xf numFmtId="4" fontId="53" fillId="0" borderId="11" xfId="0" applyNumberFormat="1" applyFont="1" applyFill="1" applyBorder="1" applyAlignment="1">
      <alignment horizontal="right"/>
    </xf>
    <xf numFmtId="40" fontId="55" fillId="0" borderId="0" xfId="0" applyNumberFormat="1" applyFont="1" applyAlignment="1" quotePrefix="1">
      <alignment horizontal="left"/>
    </xf>
    <xf numFmtId="40" fontId="56" fillId="0" borderId="10" xfId="0" applyNumberFormat="1" applyFont="1" applyBorder="1" applyAlignment="1" quotePrefix="1">
      <alignment horizontal="right"/>
    </xf>
    <xf numFmtId="40" fontId="55" fillId="0" borderId="0" xfId="0" applyNumberFormat="1" applyFont="1" applyAlignment="1">
      <alignment horizontal="left"/>
    </xf>
    <xf numFmtId="40" fontId="56" fillId="0" borderId="0" xfId="0" applyNumberFormat="1" applyFont="1" applyAlignment="1">
      <alignment horizontal="right"/>
    </xf>
    <xf numFmtId="40" fontId="56" fillId="0" borderId="11" xfId="0" applyNumberFormat="1" applyFont="1" applyBorder="1" applyAlignment="1">
      <alignment horizontal="right"/>
    </xf>
    <xf numFmtId="40" fontId="57" fillId="0" borderId="11" xfId="0" applyNumberFormat="1" applyFont="1" applyBorder="1" applyAlignment="1">
      <alignment/>
    </xf>
    <xf numFmtId="40" fontId="57" fillId="0" borderId="0" xfId="0" applyNumberFormat="1" applyFont="1" applyAlignment="1">
      <alignment/>
    </xf>
    <xf numFmtId="40" fontId="56" fillId="0" borderId="10" xfId="0" applyNumberFormat="1" applyFont="1" applyBorder="1" applyAlignment="1">
      <alignment horizontal="right"/>
    </xf>
    <xf numFmtId="40" fontId="57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42" fontId="58" fillId="0" borderId="0" xfId="0" applyNumberFormat="1" applyFont="1" applyAlignment="1">
      <alignment/>
    </xf>
    <xf numFmtId="41" fontId="58" fillId="0" borderId="0" xfId="0" applyNumberFormat="1" applyFont="1" applyAlignment="1">
      <alignment/>
    </xf>
    <xf numFmtId="41" fontId="58" fillId="0" borderId="0" xfId="0" applyNumberFormat="1" applyFont="1" applyBorder="1" applyAlignment="1">
      <alignment/>
    </xf>
    <xf numFmtId="41" fontId="58" fillId="0" borderId="12" xfId="0" applyNumberFormat="1" applyFont="1" applyBorder="1" applyAlignment="1">
      <alignment/>
    </xf>
    <xf numFmtId="49" fontId="60" fillId="0" borderId="0" xfId="0" applyNumberFormat="1" applyFont="1" applyAlignment="1">
      <alignment horizontal="left"/>
    </xf>
    <xf numFmtId="42" fontId="58" fillId="0" borderId="13" xfId="0" applyNumberFormat="1" applyFont="1" applyBorder="1" applyAlignment="1">
      <alignment/>
    </xf>
    <xf numFmtId="3" fontId="58" fillId="0" borderId="0" xfId="0" applyNumberFormat="1" applyFont="1" applyAlignment="1">
      <alignment horizontal="right"/>
    </xf>
    <xf numFmtId="3" fontId="58" fillId="0" borderId="10" xfId="0" applyNumberFormat="1" applyFont="1" applyBorder="1" applyAlignment="1">
      <alignment horizontal="right"/>
    </xf>
    <xf numFmtId="42" fontId="58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61" fillId="0" borderId="0" xfId="0" applyFont="1" applyAlignment="1">
      <alignment/>
    </xf>
    <xf numFmtId="3" fontId="58" fillId="0" borderId="0" xfId="0" applyNumberFormat="1" applyFont="1" applyBorder="1" applyAlignment="1">
      <alignment horizontal="right"/>
    </xf>
    <xf numFmtId="49" fontId="62" fillId="0" borderId="0" xfId="0" applyNumberFormat="1" applyFont="1" applyAlignment="1">
      <alignment horizontal="left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49" fontId="64" fillId="0" borderId="0" xfId="0" applyNumberFormat="1" applyFont="1" applyAlignment="1">
      <alignment horizontal="left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41" fontId="58" fillId="0" borderId="10" xfId="0" applyNumberFormat="1" applyFont="1" applyBorder="1" applyAlignment="1">
      <alignment/>
    </xf>
    <xf numFmtId="0" fontId="51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1.140625" style="25" bestFit="1" customWidth="1"/>
    <col min="2" max="2" width="15.7109375" style="25" customWidth="1"/>
    <col min="3" max="3" width="3.7109375" style="25" customWidth="1"/>
    <col min="4" max="4" width="18.8515625" style="27" bestFit="1" customWidth="1"/>
    <col min="5" max="5" width="3.7109375" style="25" customWidth="1"/>
    <col min="6" max="6" width="15.7109375" style="27" customWidth="1"/>
    <col min="7" max="7" width="3.7109375" style="25" customWidth="1"/>
    <col min="8" max="8" width="15.7109375" style="35" customWidth="1"/>
    <col min="9" max="21" width="9.140625" style="25" customWidth="1"/>
  </cols>
  <sheetData>
    <row r="1" spans="1:2" ht="15">
      <c r="A1" s="26" t="s">
        <v>167</v>
      </c>
      <c r="B1" s="26"/>
    </row>
    <row r="2" spans="1:2" ht="15">
      <c r="A2" s="26" t="s">
        <v>222</v>
      </c>
      <c r="B2" s="26"/>
    </row>
    <row r="3" ht="15">
      <c r="A3" s="25" t="s">
        <v>198</v>
      </c>
    </row>
    <row r="4" spans="1:4" ht="15">
      <c r="A4" s="25" t="s">
        <v>168</v>
      </c>
      <c r="D4" s="28" t="s">
        <v>204</v>
      </c>
    </row>
    <row r="5" spans="2:6" ht="15">
      <c r="B5" s="38" t="s">
        <v>203</v>
      </c>
      <c r="D5" s="27" t="s">
        <v>199</v>
      </c>
      <c r="F5" s="28" t="s">
        <v>200</v>
      </c>
    </row>
    <row r="6" spans="2:8" ht="15">
      <c r="B6" s="38" t="s">
        <v>201</v>
      </c>
      <c r="D6" s="28" t="s">
        <v>165</v>
      </c>
      <c r="F6" s="28" t="s">
        <v>166</v>
      </c>
      <c r="H6" s="28" t="s">
        <v>205</v>
      </c>
    </row>
    <row r="7" spans="2:6" ht="15">
      <c r="B7" s="38" t="s">
        <v>202</v>
      </c>
      <c r="D7" s="28" t="s">
        <v>171</v>
      </c>
      <c r="F7" s="28" t="s">
        <v>172</v>
      </c>
    </row>
    <row r="8" ht="15">
      <c r="A8" s="25" t="s">
        <v>169</v>
      </c>
    </row>
    <row r="9" spans="1:8" ht="15">
      <c r="A9" s="25" t="s">
        <v>170</v>
      </c>
      <c r="B9" s="29">
        <v>102039.51</v>
      </c>
      <c r="C9" s="33" t="s">
        <v>193</v>
      </c>
      <c r="D9" s="29">
        <v>87024.76</v>
      </c>
      <c r="E9" s="33" t="s">
        <v>196</v>
      </c>
      <c r="F9" s="29">
        <f>57972-2815</f>
        <v>55157</v>
      </c>
      <c r="G9" s="33" t="s">
        <v>197</v>
      </c>
      <c r="H9" s="37">
        <f aca="true" t="shared" si="0" ref="H9:H14">B9+D9+F9</f>
        <v>244221.27</v>
      </c>
    </row>
    <row r="10" spans="1:8" ht="15">
      <c r="A10" s="25" t="s">
        <v>173</v>
      </c>
      <c r="B10" s="30">
        <v>11949.78</v>
      </c>
      <c r="D10" s="30">
        <v>1823</v>
      </c>
      <c r="F10" s="30">
        <v>0</v>
      </c>
      <c r="H10" s="35">
        <f t="shared" si="0"/>
        <v>13772.78</v>
      </c>
    </row>
    <row r="11" spans="1:8" ht="15">
      <c r="A11" s="25" t="s">
        <v>174</v>
      </c>
      <c r="B11" s="30">
        <v>0</v>
      </c>
      <c r="D11" s="30">
        <v>0</v>
      </c>
      <c r="F11" s="30">
        <v>8830</v>
      </c>
      <c r="H11" s="35">
        <f t="shared" si="0"/>
        <v>8830</v>
      </c>
    </row>
    <row r="12" spans="1:8" ht="15">
      <c r="A12" s="25" t="s">
        <v>175</v>
      </c>
      <c r="B12" s="30">
        <v>18014.48</v>
      </c>
      <c r="D12" s="30">
        <v>8535</v>
      </c>
      <c r="F12" s="30">
        <v>19950</v>
      </c>
      <c r="G12" s="33"/>
      <c r="H12" s="35">
        <f t="shared" si="0"/>
        <v>46499.479999999996</v>
      </c>
    </row>
    <row r="13" spans="1:8" ht="15">
      <c r="A13" s="25" t="s">
        <v>176</v>
      </c>
      <c r="B13" s="31">
        <v>0</v>
      </c>
      <c r="D13" s="31">
        <v>0</v>
      </c>
      <c r="F13" s="31">
        <v>250</v>
      </c>
      <c r="H13" s="40">
        <f t="shared" si="0"/>
        <v>250</v>
      </c>
    </row>
    <row r="14" spans="1:8" ht="15">
      <c r="A14" s="25" t="s">
        <v>213</v>
      </c>
      <c r="B14" s="31">
        <v>9238.95</v>
      </c>
      <c r="D14" s="31">
        <v>11294.34</v>
      </c>
      <c r="F14" s="31">
        <v>10231</v>
      </c>
      <c r="H14" s="36">
        <f t="shared" si="0"/>
        <v>30764.29</v>
      </c>
    </row>
    <row r="15" spans="1:9" ht="15">
      <c r="A15" s="25" t="s">
        <v>211</v>
      </c>
      <c r="B15" s="32">
        <f>SUM(B9:B14)</f>
        <v>141242.72</v>
      </c>
      <c r="D15" s="32">
        <f>SUM(D9:D14)</f>
        <v>108677.09999999999</v>
      </c>
      <c r="F15" s="32">
        <f>SUM(F9:F14)</f>
        <v>94418</v>
      </c>
      <c r="H15" s="35">
        <f>SUM(H9:H14)</f>
        <v>344337.81999999995</v>
      </c>
      <c r="I15" s="39"/>
    </row>
    <row r="16" spans="2:6" ht="15">
      <c r="B16" s="30"/>
      <c r="D16" s="30"/>
      <c r="F16" s="30"/>
    </row>
    <row r="17" spans="2:6" ht="15">
      <c r="B17" s="30"/>
      <c r="D17" s="30"/>
      <c r="F17" s="30"/>
    </row>
    <row r="18" spans="1:6" ht="15">
      <c r="A18" s="25" t="s">
        <v>177</v>
      </c>
      <c r="B18" s="30"/>
      <c r="D18" s="30"/>
      <c r="F18" s="30"/>
    </row>
    <row r="19" spans="1:8" ht="15">
      <c r="A19" s="25" t="s">
        <v>190</v>
      </c>
      <c r="B19" s="30">
        <v>7018.16</v>
      </c>
      <c r="D19" s="30">
        <f>27027.54+694.93</f>
        <v>27722.47</v>
      </c>
      <c r="F19" s="30">
        <f>16089.28+329.47</f>
        <v>16418.75</v>
      </c>
      <c r="H19" s="35">
        <f aca="true" t="shared" si="1" ref="H19:H36">B19+D19+F19</f>
        <v>51159.380000000005</v>
      </c>
    </row>
    <row r="20" spans="1:8" ht="15">
      <c r="A20" s="25" t="s">
        <v>194</v>
      </c>
      <c r="B20" s="30">
        <v>9191.83</v>
      </c>
      <c r="D20" s="30">
        <v>6623.75</v>
      </c>
      <c r="F20" s="30">
        <v>7532.49</v>
      </c>
      <c r="H20" s="35">
        <f t="shared" si="1"/>
        <v>23348.07</v>
      </c>
    </row>
    <row r="21" spans="1:8" ht="15">
      <c r="A21" s="25" t="s">
        <v>188</v>
      </c>
      <c r="B21" s="30">
        <v>12000</v>
      </c>
      <c r="D21" s="30">
        <v>11040.51</v>
      </c>
      <c r="F21" s="30">
        <v>12392.41</v>
      </c>
      <c r="H21" s="35">
        <f t="shared" si="1"/>
        <v>35432.92</v>
      </c>
    </row>
    <row r="22" spans="1:8" ht="15">
      <c r="A22" s="25" t="s">
        <v>183</v>
      </c>
      <c r="B22" s="30">
        <v>0</v>
      </c>
      <c r="D22" s="30">
        <v>0</v>
      </c>
      <c r="F22" s="30">
        <v>920</v>
      </c>
      <c r="H22" s="35">
        <f t="shared" si="1"/>
        <v>920</v>
      </c>
    </row>
    <row r="23" spans="1:8" ht="15">
      <c r="A23" s="25" t="s">
        <v>184</v>
      </c>
      <c r="B23" s="30">
        <v>62369.73</v>
      </c>
      <c r="D23" s="30">
        <f>37183.37</f>
        <v>37183.37</v>
      </c>
      <c r="F23" s="30">
        <v>39130.08</v>
      </c>
      <c r="H23" s="35">
        <f t="shared" si="1"/>
        <v>138683.18</v>
      </c>
    </row>
    <row r="24" spans="1:8" ht="15">
      <c r="A24" s="25" t="s">
        <v>206</v>
      </c>
      <c r="B24" s="30">
        <v>0</v>
      </c>
      <c r="D24" s="30">
        <v>0</v>
      </c>
      <c r="F24" s="30">
        <v>3068.65</v>
      </c>
      <c r="H24" s="35">
        <f t="shared" si="1"/>
        <v>3068.65</v>
      </c>
    </row>
    <row r="25" spans="1:8" ht="15">
      <c r="A25" s="25" t="s">
        <v>185</v>
      </c>
      <c r="B25" s="30">
        <v>9648.41</v>
      </c>
      <c r="D25" s="30">
        <v>5041.85</v>
      </c>
      <c r="F25" s="30">
        <v>1219.63</v>
      </c>
      <c r="H25" s="35">
        <f t="shared" si="1"/>
        <v>15909.89</v>
      </c>
    </row>
    <row r="26" spans="1:8" ht="15">
      <c r="A26" s="25" t="s">
        <v>191</v>
      </c>
      <c r="B26" s="30">
        <v>0</v>
      </c>
      <c r="D26" s="30">
        <v>0</v>
      </c>
      <c r="F26" s="30">
        <v>32.8</v>
      </c>
      <c r="H26" s="35">
        <f t="shared" si="1"/>
        <v>32.8</v>
      </c>
    </row>
    <row r="27" spans="1:8" ht="15">
      <c r="A27" s="25" t="s">
        <v>189</v>
      </c>
      <c r="B27" s="30">
        <v>9305.62</v>
      </c>
      <c r="D27" s="30">
        <v>2916.01</v>
      </c>
      <c r="F27" s="30">
        <v>4154</v>
      </c>
      <c r="H27" s="35">
        <f t="shared" si="1"/>
        <v>16375.630000000001</v>
      </c>
    </row>
    <row r="28" spans="1:8" ht="15">
      <c r="A28" s="25" t="s">
        <v>186</v>
      </c>
      <c r="B28" s="30">
        <v>7724.45</v>
      </c>
      <c r="D28" s="30">
        <v>300</v>
      </c>
      <c r="F28" s="30">
        <v>1653.85</v>
      </c>
      <c r="H28" s="35">
        <f t="shared" si="1"/>
        <v>9678.3</v>
      </c>
    </row>
    <row r="29" spans="1:8" ht="15">
      <c r="A29" s="25" t="s">
        <v>187</v>
      </c>
      <c r="B29" s="30">
        <v>8079.59</v>
      </c>
      <c r="D29" s="30">
        <v>2528.59</v>
      </c>
      <c r="F29" s="30">
        <v>629.92</v>
      </c>
      <c r="H29" s="35">
        <f t="shared" si="1"/>
        <v>11238.1</v>
      </c>
    </row>
    <row r="30" spans="1:8" ht="15">
      <c r="A30" s="25" t="s">
        <v>178</v>
      </c>
      <c r="B30" s="30">
        <v>9520.2</v>
      </c>
      <c r="D30" s="30">
        <f>1852.47+5709.71</f>
        <v>7562.18</v>
      </c>
      <c r="F30" s="30">
        <v>8840.93</v>
      </c>
      <c r="H30" s="35">
        <f t="shared" si="1"/>
        <v>25923.31</v>
      </c>
    </row>
    <row r="31" spans="1:10" ht="15">
      <c r="A31" s="25" t="s">
        <v>181</v>
      </c>
      <c r="B31" s="30">
        <v>10910.5</v>
      </c>
      <c r="D31" s="30">
        <v>8649.91</v>
      </c>
      <c r="F31" s="30">
        <v>8243.67</v>
      </c>
      <c r="H31" s="35">
        <f t="shared" si="1"/>
        <v>27804.08</v>
      </c>
      <c r="J31" s="30"/>
    </row>
    <row r="32" spans="1:8" ht="15">
      <c r="A32" s="25" t="s">
        <v>182</v>
      </c>
      <c r="B32" s="30">
        <v>5990.95</v>
      </c>
      <c r="D32" s="30">
        <v>6590.32</v>
      </c>
      <c r="F32" s="30">
        <v>1211.92</v>
      </c>
      <c r="H32" s="35">
        <f t="shared" si="1"/>
        <v>13793.19</v>
      </c>
    </row>
    <row r="33" spans="1:10" ht="15">
      <c r="A33" s="25" t="s">
        <v>179</v>
      </c>
      <c r="B33" s="30">
        <v>8695.08</v>
      </c>
      <c r="D33" s="30">
        <v>13107.31</v>
      </c>
      <c r="F33" s="30">
        <v>4492.75</v>
      </c>
      <c r="H33" s="35">
        <f t="shared" si="1"/>
        <v>26295.14</v>
      </c>
      <c r="J33" s="30"/>
    </row>
    <row r="34" spans="1:8" ht="15">
      <c r="A34" s="25" t="s">
        <v>180</v>
      </c>
      <c r="B34" s="30">
        <v>13281.4</v>
      </c>
      <c r="D34" s="30">
        <v>7995.89</v>
      </c>
      <c r="F34" s="30">
        <f>5529.93+2187.62</f>
        <v>7717.55</v>
      </c>
      <c r="H34" s="35">
        <f t="shared" si="1"/>
        <v>28994.84</v>
      </c>
    </row>
    <row r="35" spans="1:10" ht="15">
      <c r="A35" s="25" t="s">
        <v>195</v>
      </c>
      <c r="B35" s="30">
        <v>2937.15</v>
      </c>
      <c r="D35" s="30">
        <v>3535.27</v>
      </c>
      <c r="F35" s="30">
        <v>2753.48</v>
      </c>
      <c r="H35" s="40">
        <f t="shared" si="1"/>
        <v>9225.9</v>
      </c>
      <c r="J35" s="30"/>
    </row>
    <row r="36" spans="1:8" ht="15">
      <c r="A36" s="25" t="s">
        <v>207</v>
      </c>
      <c r="B36" s="30">
        <v>2500</v>
      </c>
      <c r="D36" s="30">
        <v>1226</v>
      </c>
      <c r="F36" s="30">
        <v>2452</v>
      </c>
      <c r="H36" s="36">
        <f t="shared" si="1"/>
        <v>6178</v>
      </c>
    </row>
    <row r="37" spans="1:9" ht="15">
      <c r="A37" s="25" t="s">
        <v>210</v>
      </c>
      <c r="B37" s="32">
        <f>SUM(B19:B36)</f>
        <v>179173.06999999998</v>
      </c>
      <c r="D37" s="32">
        <f>SUM(D19:D36)</f>
        <v>142023.43000000002</v>
      </c>
      <c r="F37" s="32">
        <f>SUM(F19:F36)</f>
        <v>122864.88</v>
      </c>
      <c r="H37" s="35">
        <f>SUM(H19:H36)</f>
        <v>444061.38</v>
      </c>
      <c r="I37" s="39"/>
    </row>
    <row r="38" spans="2:9" ht="15">
      <c r="B38" s="31"/>
      <c r="D38" s="31"/>
      <c r="F38" s="31"/>
      <c r="I38" s="39"/>
    </row>
    <row r="39" spans="1:9" ht="15">
      <c r="A39" s="25" t="s">
        <v>215</v>
      </c>
      <c r="B39" s="31"/>
      <c r="D39" s="31"/>
      <c r="F39" s="31"/>
      <c r="I39" s="39"/>
    </row>
    <row r="40" spans="1:9" ht="15">
      <c r="A40" s="25" t="s">
        <v>216</v>
      </c>
      <c r="B40" s="47">
        <v>0</v>
      </c>
      <c r="D40" s="47">
        <v>12446.46</v>
      </c>
      <c r="F40" s="47">
        <v>12500</v>
      </c>
      <c r="G40" s="33" t="s">
        <v>217</v>
      </c>
      <c r="H40" s="36">
        <f>B40+D40+F40</f>
        <v>24946.46</v>
      </c>
      <c r="I40" s="39"/>
    </row>
    <row r="41" spans="1:9" ht="15">
      <c r="A41" s="25" t="s">
        <v>221</v>
      </c>
      <c r="B41" s="31">
        <f>SUM(B40)</f>
        <v>0</v>
      </c>
      <c r="D41" s="31">
        <f>SUM(D40)</f>
        <v>12446.46</v>
      </c>
      <c r="F41" s="31">
        <f>SUM(F40)</f>
        <v>12500</v>
      </c>
      <c r="H41" s="31">
        <f>SUM(H40)</f>
        <v>24946.46</v>
      </c>
      <c r="I41" s="39"/>
    </row>
    <row r="42" spans="2:6" ht="15">
      <c r="B42" s="30"/>
      <c r="D42" s="30"/>
      <c r="F42" s="30"/>
    </row>
    <row r="43" spans="1:8" ht="15.75" thickBot="1">
      <c r="A43" s="25" t="s">
        <v>192</v>
      </c>
      <c r="B43" s="34">
        <f>B15-B37-B41</f>
        <v>-37930.34999999998</v>
      </c>
      <c r="D43" s="34">
        <f>D15-D37-D41</f>
        <v>-45792.79000000003</v>
      </c>
      <c r="F43" s="34">
        <f>F15-F37-F41</f>
        <v>-40946.880000000005</v>
      </c>
      <c r="G43" s="33"/>
      <c r="H43" s="34">
        <f>H15-H37-H41</f>
        <v>-124670.02000000005</v>
      </c>
    </row>
    <row r="44" ht="15.75" thickTop="1"/>
    <row r="46" spans="1:6" ht="15">
      <c r="A46" s="44" t="s">
        <v>212</v>
      </c>
      <c r="B46" s="45"/>
      <c r="C46" s="45"/>
      <c r="D46" s="46"/>
      <c r="E46" s="45"/>
      <c r="F46" s="46"/>
    </row>
    <row r="47" spans="1:6" ht="15">
      <c r="A47" s="44" t="s">
        <v>214</v>
      </c>
      <c r="B47" s="45"/>
      <c r="C47" s="45"/>
      <c r="D47" s="46"/>
      <c r="E47" s="45"/>
      <c r="F47" s="46"/>
    </row>
    <row r="48" spans="1:6" ht="15">
      <c r="A48" s="44"/>
      <c r="B48" s="45"/>
      <c r="C48" s="45"/>
      <c r="D48" s="46"/>
      <c r="E48" s="45"/>
      <c r="F48" s="46"/>
    </row>
    <row r="49" spans="1:6" ht="15">
      <c r="A49" s="44" t="s">
        <v>208</v>
      </c>
      <c r="B49" s="44"/>
      <c r="C49" s="45"/>
      <c r="D49" s="46"/>
      <c r="E49" s="45"/>
      <c r="F49" s="46"/>
    </row>
    <row r="50" spans="1:6" ht="15">
      <c r="A50" s="44" t="s">
        <v>219</v>
      </c>
      <c r="B50" s="44"/>
      <c r="C50" s="45"/>
      <c r="D50" s="46"/>
      <c r="E50" s="45"/>
      <c r="F50" s="46"/>
    </row>
    <row r="51" spans="1:6" ht="15">
      <c r="A51" s="44"/>
      <c r="B51" s="44"/>
      <c r="C51" s="45"/>
      <c r="D51" s="46"/>
      <c r="E51" s="45"/>
      <c r="F51" s="46"/>
    </row>
    <row r="52" spans="1:6" ht="15">
      <c r="A52" s="44" t="s">
        <v>209</v>
      </c>
      <c r="B52" s="44"/>
      <c r="C52" s="45"/>
      <c r="D52" s="46"/>
      <c r="E52" s="45"/>
      <c r="F52" s="46"/>
    </row>
    <row r="53" spans="1:6" ht="15">
      <c r="A53" s="44" t="s">
        <v>220</v>
      </c>
      <c r="B53" s="44"/>
      <c r="C53" s="45"/>
      <c r="D53" s="46"/>
      <c r="E53" s="45"/>
      <c r="F53" s="46"/>
    </row>
    <row r="54" spans="1:6" ht="15">
      <c r="A54" s="41"/>
      <c r="B54" s="41"/>
      <c r="C54" s="42"/>
      <c r="D54" s="43"/>
      <c r="E54" s="42"/>
      <c r="F54" s="43"/>
    </row>
    <row r="55" spans="1:6" ht="15">
      <c r="A55" s="44" t="s">
        <v>218</v>
      </c>
      <c r="B55" s="44"/>
      <c r="C55" s="45"/>
      <c r="D55" s="46"/>
      <c r="E55" s="45"/>
      <c r="F55" s="46"/>
    </row>
    <row r="56" spans="1:6" ht="15">
      <c r="A56" s="44"/>
      <c r="B56" s="44"/>
      <c r="C56" s="45"/>
      <c r="D56" s="46"/>
      <c r="E56" s="45"/>
      <c r="F56" s="46"/>
    </row>
    <row r="57" spans="1:2" ht="15">
      <c r="A57" s="41"/>
      <c r="B57" s="33"/>
    </row>
    <row r="58" spans="1:2" ht="15">
      <c r="A58" s="41"/>
      <c r="B58" s="33"/>
    </row>
    <row r="59" spans="1:2" ht="15">
      <c r="A59" s="41"/>
      <c r="B59" s="33"/>
    </row>
    <row r="60" spans="1:2" ht="15">
      <c r="A60" s="41"/>
      <c r="B60" s="33"/>
    </row>
    <row r="61" spans="1:2" ht="15">
      <c r="A61" s="41"/>
      <c r="B61" s="33"/>
    </row>
    <row r="62" spans="1:2" ht="15">
      <c r="A62" s="41"/>
      <c r="B62" s="33"/>
    </row>
    <row r="63" spans="1:2" ht="15">
      <c r="A63" s="41"/>
      <c r="B63" s="33"/>
    </row>
  </sheetData>
  <sheetProtection/>
  <printOptions/>
  <pageMargins left="0.45" right="0.7" top="0.75" bottom="0.75" header="0.3" footer="0.3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4"/>
  <sheetViews>
    <sheetView showGridLines="0" zoomScalePageLayoutView="0" workbookViewId="0" topLeftCell="A1">
      <pane xSplit="1" ySplit="4" topLeftCell="B1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0" sqref="A170:IV171"/>
    </sheetView>
  </sheetViews>
  <sheetFormatPr defaultColWidth="9.140625" defaultRowHeight="15"/>
  <cols>
    <col min="1" max="1" width="8.7109375" style="0" bestFit="1" customWidth="1"/>
    <col min="2" max="2" width="53.7109375" style="0" bestFit="1" customWidth="1"/>
    <col min="3" max="3" width="10.8515625" style="22" bestFit="1" customWidth="1"/>
  </cols>
  <sheetData>
    <row r="1" spans="1:3" ht="15">
      <c r="A1" s="5" t="s">
        <v>0</v>
      </c>
      <c r="B1" s="5"/>
      <c r="C1" s="16"/>
    </row>
    <row r="2" spans="1:3" ht="15">
      <c r="A2" s="5" t="s">
        <v>1</v>
      </c>
      <c r="B2" s="5"/>
      <c r="C2" s="16"/>
    </row>
    <row r="3" spans="1:3" ht="15">
      <c r="A3" s="5" t="s">
        <v>2</v>
      </c>
      <c r="B3" s="5"/>
      <c r="C3" s="16"/>
    </row>
    <row r="4" spans="1:3" ht="15">
      <c r="A4" s="3" t="s">
        <v>3</v>
      </c>
      <c r="B4" s="3" t="s">
        <v>4</v>
      </c>
      <c r="C4" s="17" t="s">
        <v>5</v>
      </c>
    </row>
    <row r="5" spans="1:3" ht="15">
      <c r="A5" s="5" t="s">
        <v>6</v>
      </c>
      <c r="B5" s="5" t="s">
        <v>7</v>
      </c>
      <c r="C5" s="18"/>
    </row>
    <row r="6" spans="1:3" ht="15">
      <c r="A6" s="4">
        <v>42850</v>
      </c>
      <c r="B6" s="2" t="s">
        <v>8</v>
      </c>
      <c r="C6" s="19">
        <v>550</v>
      </c>
    </row>
    <row r="7" spans="1:3" ht="15">
      <c r="A7" s="4">
        <v>42850</v>
      </c>
      <c r="B7" s="2" t="s">
        <v>9</v>
      </c>
      <c r="C7" s="19">
        <v>280</v>
      </c>
    </row>
    <row r="8" spans="1:3" ht="15">
      <c r="A8" s="4">
        <v>42850</v>
      </c>
      <c r="B8" s="2" t="s">
        <v>10</v>
      </c>
      <c r="C8" s="19">
        <v>295</v>
      </c>
    </row>
    <row r="9" spans="1:3" ht="15">
      <c r="A9" s="4">
        <v>42850</v>
      </c>
      <c r="B9" s="2" t="s">
        <v>10</v>
      </c>
      <c r="C9" s="19">
        <v>395</v>
      </c>
    </row>
    <row r="10" spans="1:3" ht="15">
      <c r="A10" s="4">
        <v>42850</v>
      </c>
      <c r="B10" s="2" t="s">
        <v>11</v>
      </c>
      <c r="C10" s="19">
        <v>3300</v>
      </c>
    </row>
    <row r="11" spans="1:3" ht="15">
      <c r="A11" s="4">
        <v>42856</v>
      </c>
      <c r="B11" s="2" t="s">
        <v>10</v>
      </c>
      <c r="C11" s="19">
        <v>70</v>
      </c>
    </row>
    <row r="12" spans="1:3" ht="15">
      <c r="A12" s="4">
        <v>42856</v>
      </c>
      <c r="B12" s="2" t="s">
        <v>12</v>
      </c>
      <c r="C12" s="19">
        <v>155</v>
      </c>
    </row>
    <row r="13" spans="1:3" ht="15">
      <c r="A13" s="4">
        <v>42856</v>
      </c>
      <c r="B13" s="2" t="s">
        <v>13</v>
      </c>
      <c r="C13" s="19">
        <v>2735</v>
      </c>
    </row>
    <row r="14" spans="1:3" ht="15">
      <c r="A14" s="4">
        <v>42856</v>
      </c>
      <c r="B14" s="2" t="s">
        <v>14</v>
      </c>
      <c r="C14" s="19">
        <v>2750</v>
      </c>
    </row>
    <row r="15" spans="1:3" ht="15">
      <c r="A15" s="4">
        <v>42856</v>
      </c>
      <c r="B15" s="2" t="s">
        <v>15</v>
      </c>
      <c r="C15" s="19">
        <v>550</v>
      </c>
    </row>
    <row r="16" spans="1:3" ht="15">
      <c r="A16" s="4">
        <v>42856</v>
      </c>
      <c r="B16" s="2" t="s">
        <v>16</v>
      </c>
      <c r="C16" s="19">
        <v>550</v>
      </c>
    </row>
    <row r="17" spans="1:3" ht="15">
      <c r="A17" s="4">
        <v>42856</v>
      </c>
      <c r="B17" s="2" t="s">
        <v>10</v>
      </c>
      <c r="C17" s="19">
        <v>550</v>
      </c>
    </row>
    <row r="18" spans="1:3" ht="15">
      <c r="A18" s="4">
        <v>42856</v>
      </c>
      <c r="B18" s="2" t="s">
        <v>17</v>
      </c>
      <c r="C18" s="19">
        <v>550</v>
      </c>
    </row>
    <row r="19" spans="1:3" ht="15">
      <c r="A19" s="4">
        <v>42856</v>
      </c>
      <c r="B19" s="2" t="s">
        <v>18</v>
      </c>
      <c r="C19" s="19">
        <v>1299</v>
      </c>
    </row>
    <row r="20" spans="1:3" ht="15">
      <c r="A20" s="4">
        <v>42856</v>
      </c>
      <c r="B20" s="2" t="s">
        <v>10</v>
      </c>
      <c r="C20" s="19">
        <v>685.06</v>
      </c>
    </row>
    <row r="21" spans="1:3" ht="15">
      <c r="A21" s="4">
        <v>42856</v>
      </c>
      <c r="B21" s="2" t="s">
        <v>10</v>
      </c>
      <c r="C21" s="19">
        <v>550</v>
      </c>
    </row>
    <row r="22" spans="1:3" ht="15">
      <c r="A22" s="4">
        <v>42856</v>
      </c>
      <c r="B22" s="2" t="s">
        <v>10</v>
      </c>
      <c r="C22" s="19">
        <v>395</v>
      </c>
    </row>
    <row r="23" spans="1:3" ht="15">
      <c r="A23" s="4">
        <v>42856</v>
      </c>
      <c r="B23" s="2" t="s">
        <v>10</v>
      </c>
      <c r="C23" s="19">
        <v>395</v>
      </c>
    </row>
    <row r="24" spans="1:3" ht="15">
      <c r="A24" s="4">
        <v>42856</v>
      </c>
      <c r="B24" s="2" t="s">
        <v>10</v>
      </c>
      <c r="C24" s="19">
        <v>550</v>
      </c>
    </row>
    <row r="25" spans="1:3" ht="15">
      <c r="A25" s="4">
        <v>42856</v>
      </c>
      <c r="B25" s="2" t="s">
        <v>10</v>
      </c>
      <c r="C25" s="19">
        <v>140</v>
      </c>
    </row>
    <row r="26" spans="1:3" ht="15">
      <c r="A26" s="4">
        <v>42856</v>
      </c>
      <c r="B26" s="2" t="s">
        <v>10</v>
      </c>
      <c r="C26" s="19">
        <v>395</v>
      </c>
    </row>
    <row r="27" spans="1:3" ht="15">
      <c r="A27" s="4">
        <v>42856</v>
      </c>
      <c r="B27" s="2" t="s">
        <v>10</v>
      </c>
      <c r="C27" s="19">
        <v>550</v>
      </c>
    </row>
    <row r="28" spans="1:3" ht="15">
      <c r="A28" s="4">
        <v>42856</v>
      </c>
      <c r="B28" s="2" t="s">
        <v>10</v>
      </c>
      <c r="C28" s="19">
        <v>790</v>
      </c>
    </row>
    <row r="29" spans="1:3" ht="15">
      <c r="A29" s="4">
        <v>42856</v>
      </c>
      <c r="B29" s="2" t="s">
        <v>10</v>
      </c>
      <c r="C29" s="19">
        <v>395</v>
      </c>
    </row>
    <row r="30" spans="1:3" ht="15">
      <c r="A30" s="4">
        <v>42856</v>
      </c>
      <c r="B30" s="2" t="s">
        <v>10</v>
      </c>
      <c r="C30" s="19">
        <v>550</v>
      </c>
    </row>
    <row r="31" spans="1:3" ht="15">
      <c r="A31" s="4">
        <v>42856</v>
      </c>
      <c r="B31" s="2" t="s">
        <v>10</v>
      </c>
      <c r="C31" s="19">
        <v>140</v>
      </c>
    </row>
    <row r="32" spans="1:3" ht="15">
      <c r="A32" s="4">
        <v>42856</v>
      </c>
      <c r="B32" s="2" t="s">
        <v>10</v>
      </c>
      <c r="C32" s="19">
        <v>70</v>
      </c>
    </row>
    <row r="33" spans="1:3" ht="15">
      <c r="A33" s="4">
        <v>42856</v>
      </c>
      <c r="B33" s="2" t="s">
        <v>10</v>
      </c>
      <c r="C33" s="19">
        <v>395</v>
      </c>
    </row>
    <row r="34" spans="1:3" ht="15">
      <c r="A34" s="4">
        <v>42856</v>
      </c>
      <c r="B34" s="2" t="s">
        <v>19</v>
      </c>
      <c r="C34" s="19">
        <v>395</v>
      </c>
    </row>
    <row r="35" spans="1:3" ht="15">
      <c r="A35" s="4">
        <v>42856</v>
      </c>
      <c r="B35" s="2" t="s">
        <v>10</v>
      </c>
      <c r="C35" s="19">
        <v>550</v>
      </c>
    </row>
    <row r="36" spans="1:3" ht="15">
      <c r="A36" s="4">
        <v>42856</v>
      </c>
      <c r="B36" s="2" t="s">
        <v>10</v>
      </c>
      <c r="C36" s="19">
        <v>150</v>
      </c>
    </row>
    <row r="37" spans="1:3" ht="15">
      <c r="A37" s="4">
        <v>42856</v>
      </c>
      <c r="B37" s="2" t="s">
        <v>10</v>
      </c>
      <c r="C37" s="19">
        <v>1100</v>
      </c>
    </row>
    <row r="38" spans="1:3" ht="15">
      <c r="A38" s="4">
        <v>42856</v>
      </c>
      <c r="B38" s="2" t="s">
        <v>10</v>
      </c>
      <c r="C38" s="19">
        <v>550</v>
      </c>
    </row>
    <row r="39" spans="1:3" ht="15">
      <c r="A39" s="4">
        <v>42856</v>
      </c>
      <c r="B39" s="2" t="s">
        <v>10</v>
      </c>
      <c r="C39" s="19">
        <v>395</v>
      </c>
    </row>
    <row r="40" spans="1:3" ht="15">
      <c r="A40" s="4">
        <v>42856</v>
      </c>
      <c r="B40" s="2" t="s">
        <v>10</v>
      </c>
      <c r="C40" s="19">
        <v>395</v>
      </c>
    </row>
    <row r="41" spans="1:3" ht="15">
      <c r="A41" s="4">
        <v>42856</v>
      </c>
      <c r="B41" s="2" t="s">
        <v>10</v>
      </c>
      <c r="C41" s="19">
        <v>395</v>
      </c>
    </row>
    <row r="42" spans="1:3" ht="15">
      <c r="A42" s="4">
        <v>42856</v>
      </c>
      <c r="B42" s="2" t="s">
        <v>10</v>
      </c>
      <c r="C42" s="19">
        <v>140</v>
      </c>
    </row>
    <row r="43" spans="1:3" ht="15">
      <c r="A43" s="4">
        <v>42856</v>
      </c>
      <c r="B43" s="2" t="s">
        <v>10</v>
      </c>
      <c r="C43" s="19">
        <v>210</v>
      </c>
    </row>
    <row r="44" spans="1:3" ht="15">
      <c r="A44" s="4">
        <v>42856</v>
      </c>
      <c r="B44" s="2" t="s">
        <v>10</v>
      </c>
      <c r="C44" s="19">
        <v>550</v>
      </c>
    </row>
    <row r="45" spans="1:3" ht="15">
      <c r="A45" s="4">
        <v>42856</v>
      </c>
      <c r="B45" s="2" t="s">
        <v>10</v>
      </c>
      <c r="C45" s="19">
        <v>395</v>
      </c>
    </row>
    <row r="46" spans="1:3" ht="15">
      <c r="A46" s="4">
        <v>42856</v>
      </c>
      <c r="B46" s="2" t="s">
        <v>10</v>
      </c>
      <c r="C46" s="19">
        <v>550</v>
      </c>
    </row>
    <row r="47" spans="1:3" ht="15">
      <c r="A47" s="4">
        <v>42856</v>
      </c>
      <c r="B47" s="2" t="s">
        <v>10</v>
      </c>
      <c r="C47" s="19">
        <v>395</v>
      </c>
    </row>
    <row r="48" spans="1:3" ht="15">
      <c r="A48" s="4">
        <v>42856</v>
      </c>
      <c r="B48" s="2" t="s">
        <v>10</v>
      </c>
      <c r="C48" s="19">
        <v>395</v>
      </c>
    </row>
    <row r="49" spans="1:3" ht="15">
      <c r="A49" s="4">
        <v>42856</v>
      </c>
      <c r="B49" s="2" t="s">
        <v>10</v>
      </c>
      <c r="C49" s="19">
        <v>1100</v>
      </c>
    </row>
    <row r="50" spans="1:3" ht="15">
      <c r="A50" s="4">
        <v>42856</v>
      </c>
      <c r="B50" s="2" t="s">
        <v>10</v>
      </c>
      <c r="C50" s="19">
        <v>395</v>
      </c>
    </row>
    <row r="51" spans="1:3" ht="15">
      <c r="A51" s="4">
        <v>42856</v>
      </c>
      <c r="B51" s="2" t="s">
        <v>10</v>
      </c>
      <c r="C51" s="19">
        <v>395</v>
      </c>
    </row>
    <row r="52" spans="1:3" ht="15">
      <c r="A52" s="4">
        <v>42856</v>
      </c>
      <c r="B52" s="2" t="s">
        <v>10</v>
      </c>
      <c r="C52" s="19">
        <v>199</v>
      </c>
    </row>
    <row r="53" spans="1:3" ht="15">
      <c r="A53" s="4">
        <v>42856</v>
      </c>
      <c r="B53" s="2" t="s">
        <v>10</v>
      </c>
      <c r="C53" s="19">
        <v>140</v>
      </c>
    </row>
    <row r="54" spans="1:3" ht="15">
      <c r="A54" s="4">
        <v>42856</v>
      </c>
      <c r="B54" s="2" t="s">
        <v>10</v>
      </c>
      <c r="C54" s="19">
        <v>280</v>
      </c>
    </row>
    <row r="55" spans="1:3" ht="15">
      <c r="A55" s="4">
        <v>42856</v>
      </c>
      <c r="B55" s="2" t="s">
        <v>10</v>
      </c>
      <c r="C55" s="19">
        <v>550</v>
      </c>
    </row>
    <row r="56" spans="1:3" ht="15">
      <c r="A56" s="4">
        <v>42856</v>
      </c>
      <c r="B56" s="2" t="s">
        <v>10</v>
      </c>
      <c r="C56" s="19">
        <v>2820</v>
      </c>
    </row>
    <row r="57" spans="1:3" ht="15">
      <c r="A57" s="4">
        <v>42856</v>
      </c>
      <c r="B57" s="2" t="s">
        <v>10</v>
      </c>
      <c r="C57" s="19">
        <v>395</v>
      </c>
    </row>
    <row r="58" spans="1:3" ht="15">
      <c r="A58" s="4">
        <v>42856</v>
      </c>
      <c r="B58" s="2" t="s">
        <v>10</v>
      </c>
      <c r="C58" s="19">
        <v>395</v>
      </c>
    </row>
    <row r="59" spans="1:3" ht="15">
      <c r="A59" s="4">
        <v>42856</v>
      </c>
      <c r="B59" s="2" t="s">
        <v>10</v>
      </c>
      <c r="C59" s="19">
        <v>550</v>
      </c>
    </row>
    <row r="60" spans="1:3" ht="15">
      <c r="A60" s="4">
        <v>42856</v>
      </c>
      <c r="B60" s="2" t="s">
        <v>10</v>
      </c>
      <c r="C60" s="19">
        <v>550</v>
      </c>
    </row>
    <row r="61" spans="1:3" ht="15">
      <c r="A61" s="4">
        <v>42856</v>
      </c>
      <c r="B61" s="2" t="s">
        <v>10</v>
      </c>
      <c r="C61" s="19">
        <v>140</v>
      </c>
    </row>
    <row r="62" spans="1:3" ht="15">
      <c r="A62" s="4">
        <v>42856</v>
      </c>
      <c r="B62" s="2" t="s">
        <v>10</v>
      </c>
      <c r="C62" s="19">
        <v>70</v>
      </c>
    </row>
    <row r="63" spans="1:3" ht="15">
      <c r="A63" s="4">
        <v>42856</v>
      </c>
      <c r="B63" s="2" t="s">
        <v>10</v>
      </c>
      <c r="C63" s="19">
        <v>395</v>
      </c>
    </row>
    <row r="64" spans="1:3" ht="15">
      <c r="A64" s="4">
        <v>42856</v>
      </c>
      <c r="B64" s="2" t="s">
        <v>10</v>
      </c>
      <c r="C64" s="19">
        <v>770</v>
      </c>
    </row>
    <row r="65" spans="1:3" ht="15">
      <c r="A65" s="4">
        <v>42856</v>
      </c>
      <c r="B65" s="2" t="s">
        <v>10</v>
      </c>
      <c r="C65" s="19">
        <v>550</v>
      </c>
    </row>
    <row r="66" spans="1:3" ht="15">
      <c r="A66" s="4">
        <v>42856</v>
      </c>
      <c r="B66" s="2" t="s">
        <v>10</v>
      </c>
      <c r="C66" s="19">
        <v>550</v>
      </c>
    </row>
    <row r="67" spans="1:3" ht="15">
      <c r="A67" s="4">
        <v>42856</v>
      </c>
      <c r="B67" s="2" t="s">
        <v>10</v>
      </c>
      <c r="C67" s="19">
        <v>70</v>
      </c>
    </row>
    <row r="68" spans="1:3" ht="15">
      <c r="A68" s="4">
        <v>42856</v>
      </c>
      <c r="B68" s="2" t="s">
        <v>10</v>
      </c>
      <c r="C68" s="19">
        <v>620</v>
      </c>
    </row>
    <row r="69" spans="1:3" ht="15">
      <c r="A69" s="4">
        <v>42856</v>
      </c>
      <c r="B69" s="2" t="s">
        <v>10</v>
      </c>
      <c r="C69" s="19">
        <v>550</v>
      </c>
    </row>
    <row r="70" spans="1:3" ht="15">
      <c r="A70" s="4">
        <v>42856</v>
      </c>
      <c r="B70" s="2" t="s">
        <v>10</v>
      </c>
      <c r="C70" s="19">
        <v>550</v>
      </c>
    </row>
    <row r="71" spans="1:3" ht="15">
      <c r="A71" s="4">
        <v>42856</v>
      </c>
      <c r="B71" s="2" t="s">
        <v>10</v>
      </c>
      <c r="C71" s="19">
        <v>550</v>
      </c>
    </row>
    <row r="72" spans="1:3" ht="15">
      <c r="A72" s="4">
        <v>42856</v>
      </c>
      <c r="B72" s="2" t="s">
        <v>10</v>
      </c>
      <c r="C72" s="19">
        <v>140</v>
      </c>
    </row>
    <row r="73" spans="1:3" ht="15">
      <c r="A73" s="4">
        <v>42856</v>
      </c>
      <c r="B73" s="2" t="s">
        <v>10</v>
      </c>
      <c r="C73" s="19">
        <v>395</v>
      </c>
    </row>
    <row r="74" spans="1:3" ht="15">
      <c r="A74" s="4">
        <v>42856</v>
      </c>
      <c r="B74" s="2" t="s">
        <v>10</v>
      </c>
      <c r="C74" s="19">
        <v>70</v>
      </c>
    </row>
    <row r="75" spans="1:3" ht="15">
      <c r="A75" s="4">
        <v>42856</v>
      </c>
      <c r="B75" s="2" t="s">
        <v>10</v>
      </c>
      <c r="C75" s="19">
        <v>395</v>
      </c>
    </row>
    <row r="76" spans="1:3" ht="15">
      <c r="A76" s="4">
        <v>42856</v>
      </c>
      <c r="B76" s="2" t="s">
        <v>10</v>
      </c>
      <c r="C76" s="19">
        <v>550</v>
      </c>
    </row>
    <row r="77" spans="1:3" ht="15">
      <c r="A77" s="4">
        <v>42856</v>
      </c>
      <c r="B77" s="2" t="s">
        <v>10</v>
      </c>
      <c r="C77" s="19">
        <v>550</v>
      </c>
    </row>
    <row r="78" spans="1:3" ht="15">
      <c r="A78" s="4">
        <v>42856</v>
      </c>
      <c r="B78" s="2" t="s">
        <v>10</v>
      </c>
      <c r="C78" s="19">
        <v>70</v>
      </c>
    </row>
    <row r="79" spans="1:3" ht="15">
      <c r="A79" s="4">
        <v>42856</v>
      </c>
      <c r="B79" s="2" t="s">
        <v>10</v>
      </c>
      <c r="C79" s="19">
        <v>199</v>
      </c>
    </row>
    <row r="80" spans="1:3" ht="15">
      <c r="A80" s="4">
        <v>42856</v>
      </c>
      <c r="B80" s="2" t="s">
        <v>10</v>
      </c>
      <c r="C80" s="19">
        <v>395</v>
      </c>
    </row>
    <row r="81" spans="1:3" ht="15">
      <c r="A81" s="4">
        <v>42856</v>
      </c>
      <c r="B81" s="2" t="s">
        <v>10</v>
      </c>
      <c r="C81" s="19">
        <v>70</v>
      </c>
    </row>
    <row r="82" spans="1:3" ht="15">
      <c r="A82" s="4">
        <v>42856</v>
      </c>
      <c r="B82" s="2" t="s">
        <v>10</v>
      </c>
      <c r="C82" s="19">
        <v>280</v>
      </c>
    </row>
    <row r="83" spans="1:3" ht="15">
      <c r="A83" s="4">
        <v>42856</v>
      </c>
      <c r="B83" s="2" t="s">
        <v>20</v>
      </c>
      <c r="C83" s="19">
        <v>2595</v>
      </c>
    </row>
    <row r="84" spans="1:3" ht="15">
      <c r="A84" s="4">
        <v>42856</v>
      </c>
      <c r="B84" s="2" t="s">
        <v>21</v>
      </c>
      <c r="C84" s="19">
        <v>1100</v>
      </c>
    </row>
    <row r="85" spans="1:3" ht="15">
      <c r="A85" s="4">
        <v>42856</v>
      </c>
      <c r="B85" s="2" t="s">
        <v>10</v>
      </c>
      <c r="C85" s="19">
        <v>199</v>
      </c>
    </row>
    <row r="86" spans="1:3" ht="15">
      <c r="A86" s="4">
        <v>42856</v>
      </c>
      <c r="B86" s="2" t="s">
        <v>10</v>
      </c>
      <c r="C86" s="19">
        <v>550</v>
      </c>
    </row>
    <row r="87" spans="1:3" ht="15">
      <c r="A87" s="4">
        <v>42856</v>
      </c>
      <c r="B87" s="2" t="s">
        <v>10</v>
      </c>
      <c r="C87" s="19">
        <v>140</v>
      </c>
    </row>
    <row r="88" spans="1:3" ht="15">
      <c r="A88" s="4">
        <v>42856</v>
      </c>
      <c r="B88" s="2" t="s">
        <v>10</v>
      </c>
      <c r="C88" s="19">
        <v>550</v>
      </c>
    </row>
    <row r="89" spans="1:3" ht="15">
      <c r="A89" s="4">
        <v>42856</v>
      </c>
      <c r="B89" s="2" t="s">
        <v>10</v>
      </c>
      <c r="C89" s="19">
        <v>395</v>
      </c>
    </row>
    <row r="90" spans="1:3" ht="15">
      <c r="A90" s="4">
        <v>42856</v>
      </c>
      <c r="B90" s="2" t="s">
        <v>10</v>
      </c>
      <c r="C90" s="19">
        <v>70</v>
      </c>
    </row>
    <row r="91" spans="1:3" ht="15">
      <c r="A91" s="4">
        <v>42856</v>
      </c>
      <c r="B91" s="2" t="s">
        <v>19</v>
      </c>
      <c r="C91" s="19">
        <v>930</v>
      </c>
    </row>
    <row r="92" spans="1:3" ht="15">
      <c r="A92" s="4">
        <v>42856</v>
      </c>
      <c r="B92" s="2" t="s">
        <v>22</v>
      </c>
      <c r="C92" s="19">
        <v>550</v>
      </c>
    </row>
    <row r="93" spans="1:3" ht="15">
      <c r="A93" s="4">
        <v>42856</v>
      </c>
      <c r="B93" s="2" t="s">
        <v>10</v>
      </c>
      <c r="C93" s="19">
        <v>75</v>
      </c>
    </row>
    <row r="94" spans="1:3" ht="15">
      <c r="A94" s="4">
        <v>42856</v>
      </c>
      <c r="B94" s="2" t="s">
        <v>10</v>
      </c>
      <c r="C94" s="19">
        <v>415.01</v>
      </c>
    </row>
    <row r="95" spans="1:3" ht="15">
      <c r="A95" s="4">
        <v>42856</v>
      </c>
      <c r="B95" s="2" t="s">
        <v>10</v>
      </c>
      <c r="C95" s="19">
        <v>422.15</v>
      </c>
    </row>
    <row r="96" spans="1:3" ht="15">
      <c r="A96" s="4">
        <v>42856</v>
      </c>
      <c r="B96" s="2" t="s">
        <v>10</v>
      </c>
      <c r="C96" s="19">
        <v>428.79</v>
      </c>
    </row>
    <row r="97" spans="1:3" ht="15">
      <c r="A97" s="4">
        <v>42856</v>
      </c>
      <c r="B97" s="2" t="s">
        <v>10</v>
      </c>
      <c r="C97" s="19">
        <v>358.79</v>
      </c>
    </row>
    <row r="98" spans="1:3" ht="15">
      <c r="A98" s="4">
        <v>42856</v>
      </c>
      <c r="B98" s="2" t="s">
        <v>10</v>
      </c>
      <c r="C98" s="19">
        <v>406.1</v>
      </c>
    </row>
    <row r="99" spans="1:3" ht="15">
      <c r="A99" s="4">
        <v>42856</v>
      </c>
      <c r="B99" s="2" t="s">
        <v>10</v>
      </c>
      <c r="C99" s="19">
        <v>358.79</v>
      </c>
    </row>
    <row r="100" spans="1:3" ht="15">
      <c r="A100" s="4">
        <v>42856</v>
      </c>
      <c r="B100" s="2" t="s">
        <v>10</v>
      </c>
      <c r="C100" s="19">
        <v>780.94</v>
      </c>
    </row>
    <row r="101" spans="1:3" ht="15">
      <c r="A101" s="4">
        <v>42856</v>
      </c>
      <c r="B101" s="2" t="s">
        <v>10</v>
      </c>
      <c r="C101" s="19">
        <v>155</v>
      </c>
    </row>
    <row r="102" spans="1:3" ht="15">
      <c r="A102" s="4">
        <v>42856</v>
      </c>
      <c r="B102" s="2" t="s">
        <v>10</v>
      </c>
      <c r="C102" s="19">
        <v>826.4</v>
      </c>
    </row>
    <row r="103" spans="1:3" ht="15">
      <c r="A103" s="4">
        <v>42856</v>
      </c>
      <c r="B103" s="2" t="s">
        <v>10</v>
      </c>
      <c r="C103" s="19">
        <v>358.79</v>
      </c>
    </row>
    <row r="104" spans="1:3" ht="15">
      <c r="A104" s="4">
        <v>42856</v>
      </c>
      <c r="B104" s="2" t="s">
        <v>10</v>
      </c>
      <c r="C104" s="19">
        <v>135.06</v>
      </c>
    </row>
    <row r="105" spans="1:3" ht="15">
      <c r="A105" s="4">
        <v>42856</v>
      </c>
      <c r="B105" s="2" t="s">
        <v>10</v>
      </c>
      <c r="C105" s="19">
        <v>285.6</v>
      </c>
    </row>
    <row r="106" spans="1:3" ht="15">
      <c r="A106" s="4">
        <v>42856</v>
      </c>
      <c r="B106" s="2" t="s">
        <v>10</v>
      </c>
      <c r="C106" s="19">
        <v>243.66</v>
      </c>
    </row>
    <row r="107" spans="1:3" ht="15">
      <c r="A107" s="4">
        <v>42856</v>
      </c>
      <c r="B107" s="2" t="s">
        <v>23</v>
      </c>
      <c r="C107" s="19">
        <v>324.88</v>
      </c>
    </row>
    <row r="108" spans="1:3" ht="15">
      <c r="A108" s="4">
        <v>42856</v>
      </c>
      <c r="B108" s="2" t="s">
        <v>10</v>
      </c>
      <c r="C108" s="19">
        <v>81.22</v>
      </c>
    </row>
    <row r="109" spans="1:3" ht="15">
      <c r="A109" s="4">
        <v>42856</v>
      </c>
      <c r="B109" s="2" t="s">
        <v>24</v>
      </c>
      <c r="C109" s="19">
        <v>4905</v>
      </c>
    </row>
    <row r="110" spans="1:3" ht="15">
      <c r="A110" s="4">
        <v>42859</v>
      </c>
      <c r="B110" s="2" t="s">
        <v>25</v>
      </c>
      <c r="C110" s="19">
        <v>395</v>
      </c>
    </row>
    <row r="111" spans="1:3" ht="15">
      <c r="A111" s="4">
        <v>42859</v>
      </c>
      <c r="B111" s="2" t="s">
        <v>26</v>
      </c>
      <c r="C111" s="19">
        <v>550</v>
      </c>
    </row>
    <row r="112" spans="1:3" ht="15">
      <c r="A112" s="4">
        <v>42859</v>
      </c>
      <c r="B112" s="2" t="s">
        <v>10</v>
      </c>
      <c r="C112" s="19">
        <v>155</v>
      </c>
    </row>
    <row r="113" spans="1:3" ht="15">
      <c r="A113" s="4">
        <v>42859</v>
      </c>
      <c r="B113" s="2" t="s">
        <v>10</v>
      </c>
      <c r="C113" s="19">
        <v>70</v>
      </c>
    </row>
    <row r="114" spans="1:3" ht="15">
      <c r="A114" s="4">
        <v>42866</v>
      </c>
      <c r="B114" s="2" t="s">
        <v>27</v>
      </c>
      <c r="C114" s="19">
        <v>395</v>
      </c>
    </row>
    <row r="115" spans="1:3" ht="15">
      <c r="A115" s="4">
        <v>42870</v>
      </c>
      <c r="B115" s="2" t="s">
        <v>10</v>
      </c>
      <c r="C115" s="19">
        <v>155</v>
      </c>
    </row>
    <row r="116" spans="1:3" ht="15">
      <c r="A116" s="4">
        <v>42870</v>
      </c>
      <c r="B116" s="2" t="s">
        <v>10</v>
      </c>
      <c r="C116" s="19">
        <v>150</v>
      </c>
    </row>
    <row r="117" spans="1:3" ht="15">
      <c r="A117" s="4">
        <v>42870</v>
      </c>
      <c r="B117" s="2" t="s">
        <v>10</v>
      </c>
      <c r="C117" s="19">
        <v>150</v>
      </c>
    </row>
    <row r="118" spans="1:3" ht="15">
      <c r="A118" s="4">
        <v>42870</v>
      </c>
      <c r="B118" s="2" t="s">
        <v>10</v>
      </c>
      <c r="C118" s="19">
        <v>326.36</v>
      </c>
    </row>
    <row r="119" spans="1:3" ht="15">
      <c r="A119" s="4">
        <v>42870</v>
      </c>
      <c r="B119" s="2" t="s">
        <v>10</v>
      </c>
      <c r="C119" s="19">
        <v>700</v>
      </c>
    </row>
    <row r="120" spans="1:3" ht="15">
      <c r="A120" s="4">
        <v>42870</v>
      </c>
      <c r="B120" s="2" t="s">
        <v>10</v>
      </c>
      <c r="C120" s="19">
        <v>155</v>
      </c>
    </row>
    <row r="121" spans="1:3" ht="15">
      <c r="A121" s="4">
        <v>42870</v>
      </c>
      <c r="B121" s="2" t="s">
        <v>10</v>
      </c>
      <c r="C121" s="19">
        <v>155</v>
      </c>
    </row>
    <row r="122" spans="1:3" ht="15">
      <c r="A122" s="4">
        <v>42870</v>
      </c>
      <c r="B122" s="2" t="s">
        <v>10</v>
      </c>
      <c r="C122" s="19">
        <v>236.22</v>
      </c>
    </row>
    <row r="123" spans="1:3" ht="15">
      <c r="A123" s="4">
        <v>42870</v>
      </c>
      <c r="B123" s="2" t="s">
        <v>10</v>
      </c>
      <c r="C123" s="19">
        <v>81.22</v>
      </c>
    </row>
    <row r="124" spans="1:3" ht="15">
      <c r="A124" s="4">
        <v>42870</v>
      </c>
      <c r="B124" s="2" t="s">
        <v>28</v>
      </c>
      <c r="C124" s="19">
        <v>395</v>
      </c>
    </row>
    <row r="125" spans="1:3" ht="15">
      <c r="A125" s="4">
        <v>42870</v>
      </c>
      <c r="B125" s="2" t="s">
        <v>10</v>
      </c>
      <c r="C125" s="19">
        <v>295</v>
      </c>
    </row>
    <row r="126" spans="1:3" ht="15">
      <c r="A126" s="4">
        <v>42871</v>
      </c>
      <c r="B126" s="2" t="s">
        <v>10</v>
      </c>
      <c r="C126" s="19">
        <v>751.11</v>
      </c>
    </row>
    <row r="127" spans="1:3" ht="15">
      <c r="A127" s="4">
        <v>42871</v>
      </c>
      <c r="B127" s="2" t="s">
        <v>29</v>
      </c>
      <c r="C127" s="19">
        <v>1495</v>
      </c>
    </row>
    <row r="128" spans="1:3" ht="15">
      <c r="A128" s="4">
        <v>42871</v>
      </c>
      <c r="B128" s="2" t="s">
        <v>10</v>
      </c>
      <c r="C128" s="19">
        <v>395</v>
      </c>
    </row>
    <row r="129" spans="1:3" ht="15">
      <c r="A129" s="4">
        <v>42871</v>
      </c>
      <c r="B129" s="2" t="s">
        <v>10</v>
      </c>
      <c r="C129" s="19">
        <v>395</v>
      </c>
    </row>
    <row r="130" spans="1:3" ht="15">
      <c r="A130" s="4">
        <v>42872</v>
      </c>
      <c r="B130" s="2" t="s">
        <v>10</v>
      </c>
      <c r="C130" s="19">
        <v>550</v>
      </c>
    </row>
    <row r="131" spans="1:3" ht="15">
      <c r="A131" s="4">
        <v>42871</v>
      </c>
      <c r="B131" s="2" t="s">
        <v>10</v>
      </c>
      <c r="C131" s="19">
        <v>395</v>
      </c>
    </row>
    <row r="132" spans="1:3" ht="15">
      <c r="A132" s="4">
        <v>42884</v>
      </c>
      <c r="B132" s="2" t="s">
        <v>30</v>
      </c>
      <c r="C132" s="19">
        <v>70</v>
      </c>
    </row>
    <row r="133" spans="1:3" ht="15">
      <c r="A133" s="4">
        <v>42884</v>
      </c>
      <c r="B133" s="2" t="s">
        <v>23</v>
      </c>
      <c r="C133" s="19">
        <v>70</v>
      </c>
    </row>
    <row r="134" spans="1:3" ht="15">
      <c r="A134" s="4">
        <v>42884</v>
      </c>
      <c r="B134" s="2" t="s">
        <v>10</v>
      </c>
      <c r="C134" s="19">
        <v>70</v>
      </c>
    </row>
    <row r="135" spans="1:3" ht="15">
      <c r="A135" s="4">
        <v>42885</v>
      </c>
      <c r="B135" s="2" t="s">
        <v>24</v>
      </c>
      <c r="C135" s="19">
        <v>535</v>
      </c>
    </row>
    <row r="136" spans="1:3" ht="15">
      <c r="A136" s="4">
        <v>42885</v>
      </c>
      <c r="B136" s="2" t="s">
        <v>10</v>
      </c>
      <c r="C136" s="19">
        <v>550</v>
      </c>
    </row>
    <row r="137" spans="1:3" ht="15">
      <c r="A137" s="4">
        <v>42856</v>
      </c>
      <c r="B137" s="2" t="s">
        <v>10</v>
      </c>
      <c r="C137" s="19">
        <v>395</v>
      </c>
    </row>
    <row r="138" spans="1:3" ht="15">
      <c r="A138" s="4">
        <v>42826</v>
      </c>
      <c r="B138" s="2" t="s">
        <v>31</v>
      </c>
      <c r="C138" s="19">
        <v>-652.01</v>
      </c>
    </row>
    <row r="139" spans="1:3" ht="15">
      <c r="A139" s="4">
        <v>42948</v>
      </c>
      <c r="B139" s="2" t="s">
        <v>10</v>
      </c>
      <c r="C139" s="19">
        <v>-70</v>
      </c>
    </row>
    <row r="140" spans="1:3" ht="15">
      <c r="A140" s="4">
        <v>42948</v>
      </c>
      <c r="B140" s="2" t="s">
        <v>10</v>
      </c>
      <c r="C140" s="19">
        <v>70</v>
      </c>
    </row>
    <row r="141" spans="1:3" ht="15">
      <c r="A141" s="4">
        <v>42826</v>
      </c>
      <c r="B141" s="2" t="s">
        <v>32</v>
      </c>
      <c r="C141" s="19">
        <v>-15926</v>
      </c>
    </row>
    <row r="142" spans="1:3" ht="15.75" thickBot="1">
      <c r="A142" s="4"/>
      <c r="B142" s="2"/>
      <c r="C142" s="20">
        <f>SUM(C6:C141)</f>
        <v>53389.140000000014</v>
      </c>
    </row>
    <row r="143" spans="1:3" ht="15.75" thickTop="1">
      <c r="A143" s="4"/>
      <c r="B143" s="2"/>
      <c r="C143" s="19"/>
    </row>
    <row r="144" spans="1:3" ht="15">
      <c r="A144" s="5" t="s">
        <v>42</v>
      </c>
      <c r="B144" s="5" t="s">
        <v>43</v>
      </c>
      <c r="C144" s="19"/>
    </row>
    <row r="145" spans="1:3" ht="15">
      <c r="A145" s="48"/>
      <c r="B145" s="48"/>
      <c r="C145" s="48"/>
    </row>
    <row r="146" spans="1:3" ht="15">
      <c r="A146" s="4">
        <v>42856</v>
      </c>
      <c r="B146" s="2" t="s">
        <v>22</v>
      </c>
      <c r="C146" s="19">
        <v>200</v>
      </c>
    </row>
    <row r="147" spans="1:3" ht="15">
      <c r="A147" s="4">
        <v>42856</v>
      </c>
      <c r="B147" s="2" t="s">
        <v>16</v>
      </c>
      <c r="C147" s="19">
        <v>200</v>
      </c>
    </row>
    <row r="148" spans="1:3" ht="15">
      <c r="A148" s="4">
        <v>42856</v>
      </c>
      <c r="B148" s="2" t="s">
        <v>44</v>
      </c>
      <c r="C148" s="19">
        <v>500</v>
      </c>
    </row>
    <row r="149" spans="1:3" ht="15">
      <c r="A149" s="4">
        <v>42895</v>
      </c>
      <c r="B149" s="2" t="s">
        <v>10</v>
      </c>
      <c r="C149" s="19">
        <v>100</v>
      </c>
    </row>
    <row r="150" spans="1:3" ht="15">
      <c r="A150" s="4">
        <v>42826</v>
      </c>
      <c r="B150" s="2" t="s">
        <v>45</v>
      </c>
      <c r="C150" s="19">
        <v>-865</v>
      </c>
    </row>
    <row r="151" spans="1:3" ht="15">
      <c r="A151" s="4">
        <v>42826</v>
      </c>
      <c r="B151" s="2" t="s">
        <v>32</v>
      </c>
      <c r="C151" s="19">
        <v>8400</v>
      </c>
    </row>
    <row r="152" spans="1:3" ht="15">
      <c r="A152" s="4">
        <v>43070</v>
      </c>
      <c r="B152" s="2" t="s">
        <v>10</v>
      </c>
      <c r="C152" s="19">
        <v>1000</v>
      </c>
    </row>
    <row r="153" spans="1:3" ht="15">
      <c r="A153" s="4"/>
      <c r="B153" s="2"/>
      <c r="C153" s="19"/>
    </row>
    <row r="154" ht="15.75" thickBot="1">
      <c r="C154" s="21">
        <f>SUM(C146:C152)</f>
        <v>9535</v>
      </c>
    </row>
    <row r="155" ht="15.75" thickTop="1"/>
    <row r="156" spans="1:2" ht="15">
      <c r="A156" s="5">
        <v>4430</v>
      </c>
      <c r="B156" s="5" t="s">
        <v>54</v>
      </c>
    </row>
    <row r="157" spans="1:3" ht="15.75" thickBot="1">
      <c r="A157" s="6">
        <v>42739</v>
      </c>
      <c r="B157" s="2" t="s">
        <v>10</v>
      </c>
      <c r="C157" s="21">
        <f>1823+25</f>
        <v>1848</v>
      </c>
    </row>
    <row r="158" ht="15.75" thickTop="1"/>
    <row r="159" spans="1:2" ht="15">
      <c r="A159" s="5" t="s">
        <v>56</v>
      </c>
      <c r="B159" s="5" t="s">
        <v>57</v>
      </c>
    </row>
    <row r="160" spans="1:3" ht="15">
      <c r="A160" s="4">
        <v>42850</v>
      </c>
      <c r="B160" s="2" t="s">
        <v>58</v>
      </c>
      <c r="C160" s="19">
        <v>697.94</v>
      </c>
    </row>
    <row r="161" spans="1:3" ht="15">
      <c r="A161" s="4">
        <v>42850</v>
      </c>
      <c r="B161" s="2" t="s">
        <v>59</v>
      </c>
      <c r="C161" s="19">
        <v>105.22</v>
      </c>
    </row>
    <row r="162" spans="1:3" ht="15">
      <c r="A162" s="4">
        <v>42850</v>
      </c>
      <c r="B162" s="2" t="s">
        <v>60</v>
      </c>
      <c r="C162" s="19">
        <v>469</v>
      </c>
    </row>
    <row r="163" spans="1:3" ht="15">
      <c r="A163" s="4">
        <v>42879</v>
      </c>
      <c r="B163" s="2" t="s">
        <v>61</v>
      </c>
      <c r="C163" s="19">
        <v>1058.74</v>
      </c>
    </row>
    <row r="164" spans="1:3" ht="15">
      <c r="A164" s="4">
        <v>42826</v>
      </c>
      <c r="B164" s="2" t="s">
        <v>62</v>
      </c>
      <c r="C164" s="19">
        <v>-424.05</v>
      </c>
    </row>
    <row r="165" spans="1:3" ht="15">
      <c r="A165" s="4">
        <v>42908</v>
      </c>
      <c r="B165" s="2" t="s">
        <v>63</v>
      </c>
      <c r="C165" s="19">
        <v>801.65</v>
      </c>
    </row>
    <row r="166" spans="1:3" ht="15">
      <c r="A166" s="4">
        <v>42916</v>
      </c>
      <c r="B166" s="2" t="s">
        <v>64</v>
      </c>
      <c r="C166" s="19">
        <v>351.4</v>
      </c>
    </row>
    <row r="167" spans="1:3" ht="15">
      <c r="A167" s="4">
        <v>42916</v>
      </c>
      <c r="B167" s="2" t="s">
        <v>65</v>
      </c>
      <c r="C167" s="19">
        <v>3758.14</v>
      </c>
    </row>
    <row r="168" spans="1:3" ht="15">
      <c r="A168" s="4">
        <v>42826</v>
      </c>
      <c r="B168" s="2" t="s">
        <v>66</v>
      </c>
      <c r="C168" s="19">
        <v>-1252.71</v>
      </c>
    </row>
    <row r="169" spans="1:3" ht="15">
      <c r="A169" s="4">
        <v>42993</v>
      </c>
      <c r="B169" s="2" t="s">
        <v>63</v>
      </c>
      <c r="C169" s="19">
        <v>144.38</v>
      </c>
    </row>
    <row r="170" spans="1:3" ht="15">
      <c r="A170" s="4">
        <v>42825</v>
      </c>
      <c r="B170" s="2" t="s">
        <v>162</v>
      </c>
      <c r="C170" s="19">
        <v>1252.71</v>
      </c>
    </row>
    <row r="171" spans="1:3" ht="15">
      <c r="A171" s="4">
        <v>42825</v>
      </c>
      <c r="B171" s="2" t="s">
        <v>162</v>
      </c>
      <c r="C171" s="19">
        <v>175.71</v>
      </c>
    </row>
    <row r="172" spans="1:3" ht="15">
      <c r="A172" s="4">
        <v>42825</v>
      </c>
      <c r="B172" s="2" t="s">
        <v>163</v>
      </c>
      <c r="C172" s="23">
        <v>424.05</v>
      </c>
    </row>
    <row r="173" ht="15.75" thickBot="1">
      <c r="C173" s="21">
        <f>SUM(C160:C172)</f>
        <v>7562.18</v>
      </c>
    </row>
    <row r="174" ht="15.75" thickTop="1"/>
    <row r="175" spans="1:2" ht="15">
      <c r="A175" s="5" t="s">
        <v>70</v>
      </c>
      <c r="B175" s="5" t="s">
        <v>71</v>
      </c>
    </row>
    <row r="176" spans="1:3" ht="15">
      <c r="A176" s="4">
        <v>42850</v>
      </c>
      <c r="B176" s="2" t="s">
        <v>72</v>
      </c>
      <c r="C176" s="19">
        <v>796.27</v>
      </c>
    </row>
    <row r="177" spans="1:3" ht="15">
      <c r="A177" s="4">
        <v>42850</v>
      </c>
      <c r="B177" s="2" t="s">
        <v>73</v>
      </c>
      <c r="C177" s="19">
        <v>1355.66</v>
      </c>
    </row>
    <row r="178" spans="1:3" ht="15">
      <c r="A178" s="4">
        <v>42850</v>
      </c>
      <c r="B178" s="2" t="s">
        <v>74</v>
      </c>
      <c r="C178" s="19">
        <v>132.68</v>
      </c>
    </row>
    <row r="179" spans="1:3" ht="15">
      <c r="A179" s="4">
        <v>42850</v>
      </c>
      <c r="B179" s="2" t="s">
        <v>75</v>
      </c>
      <c r="C179" s="19">
        <v>672.87</v>
      </c>
    </row>
    <row r="180" spans="1:3" ht="15">
      <c r="A180" s="4">
        <v>42850</v>
      </c>
      <c r="B180" s="2" t="s">
        <v>76</v>
      </c>
      <c r="C180" s="19">
        <v>829.32</v>
      </c>
    </row>
    <row r="181" spans="1:3" ht="15">
      <c r="A181" s="4">
        <v>42866</v>
      </c>
      <c r="B181" s="2" t="s">
        <v>77</v>
      </c>
      <c r="C181" s="19">
        <v>885.79</v>
      </c>
    </row>
    <row r="182" spans="1:3" ht="15">
      <c r="A182" s="4">
        <v>42866</v>
      </c>
      <c r="B182" s="2" t="s">
        <v>78</v>
      </c>
      <c r="C182" s="19">
        <v>912.64</v>
      </c>
    </row>
    <row r="183" spans="1:3" ht="15">
      <c r="A183" s="4">
        <v>42866</v>
      </c>
      <c r="B183" s="2" t="s">
        <v>79</v>
      </c>
      <c r="C183" s="19">
        <v>592.25</v>
      </c>
    </row>
    <row r="184" spans="1:3" ht="15">
      <c r="A184" s="4">
        <v>42879</v>
      </c>
      <c r="B184" s="2" t="s">
        <v>80</v>
      </c>
      <c r="C184" s="19">
        <v>740.07</v>
      </c>
    </row>
    <row r="185" spans="1:3" ht="15">
      <c r="A185" s="4">
        <v>42894</v>
      </c>
      <c r="B185" s="2" t="s">
        <v>81</v>
      </c>
      <c r="C185" s="19">
        <v>1147.81</v>
      </c>
    </row>
    <row r="186" spans="1:3" ht="15">
      <c r="A186" s="4">
        <v>42894</v>
      </c>
      <c r="B186" s="2" t="s">
        <v>82</v>
      </c>
      <c r="C186" s="19">
        <v>154.44</v>
      </c>
    </row>
    <row r="187" spans="1:3" ht="15">
      <c r="A187" s="4">
        <v>42894</v>
      </c>
      <c r="B187" s="2" t="s">
        <v>83</v>
      </c>
      <c r="C187" s="19">
        <v>556.71</v>
      </c>
    </row>
    <row r="188" spans="1:3" ht="15">
      <c r="A188" s="4">
        <v>42894</v>
      </c>
      <c r="B188" s="2" t="s">
        <v>84</v>
      </c>
      <c r="C188" s="19">
        <v>730.14</v>
      </c>
    </row>
    <row r="189" spans="1:3" ht="15">
      <c r="A189" s="4">
        <v>42826</v>
      </c>
      <c r="B189" s="2" t="s">
        <v>62</v>
      </c>
      <c r="C189" s="19">
        <v>-941.6</v>
      </c>
    </row>
    <row r="190" spans="1:3" ht="15">
      <c r="A190" s="4">
        <v>42908</v>
      </c>
      <c r="B190" s="2" t="s">
        <v>85</v>
      </c>
      <c r="C190" s="19">
        <v>1198.6</v>
      </c>
    </row>
    <row r="191" spans="1:3" ht="15">
      <c r="A191" s="4">
        <v>42916</v>
      </c>
      <c r="B191" s="2" t="s">
        <v>64</v>
      </c>
      <c r="C191" s="19">
        <v>518.84</v>
      </c>
    </row>
    <row r="192" spans="1:3" ht="15">
      <c r="A192" s="4">
        <v>42916</v>
      </c>
      <c r="B192" s="2" t="s">
        <v>65</v>
      </c>
      <c r="C192" s="19">
        <v>998.83</v>
      </c>
    </row>
    <row r="193" spans="1:3" ht="15">
      <c r="A193" s="4">
        <v>42826</v>
      </c>
      <c r="B193" s="2" t="s">
        <v>66</v>
      </c>
      <c r="C193" s="19">
        <v>-332.94</v>
      </c>
    </row>
    <row r="194" spans="1:3" ht="15">
      <c r="A194" s="4">
        <v>43056</v>
      </c>
      <c r="B194" s="2" t="s">
        <v>86</v>
      </c>
      <c r="C194" s="19">
        <v>624.97</v>
      </c>
    </row>
    <row r="195" spans="1:3" ht="15">
      <c r="A195" s="4">
        <v>42825</v>
      </c>
      <c r="B195" s="2" t="s">
        <v>162</v>
      </c>
      <c r="C195" s="19">
        <v>332.94</v>
      </c>
    </row>
    <row r="196" spans="1:3" ht="15">
      <c r="A196" s="4">
        <v>42825</v>
      </c>
      <c r="B196" s="2" t="s">
        <v>162</v>
      </c>
      <c r="C196" s="19">
        <v>259.42</v>
      </c>
    </row>
    <row r="197" spans="1:3" ht="15">
      <c r="A197" s="4">
        <v>42825</v>
      </c>
      <c r="B197" s="2" t="s">
        <v>163</v>
      </c>
      <c r="C197" s="23">
        <v>941.6</v>
      </c>
    </row>
    <row r="198" ht="15.75" thickBot="1">
      <c r="C198" s="21">
        <f>SUM(C176:C197)</f>
        <v>13107.310000000001</v>
      </c>
    </row>
    <row r="199" spans="1:2" ht="15.75" thickTop="1">
      <c r="A199" s="5" t="s">
        <v>91</v>
      </c>
      <c r="B199" s="5" t="s">
        <v>92</v>
      </c>
    </row>
    <row r="200" spans="1:3" ht="15">
      <c r="A200" s="4">
        <v>42850</v>
      </c>
      <c r="B200" s="2" t="s">
        <v>93</v>
      </c>
      <c r="C200" s="19">
        <v>369.51</v>
      </c>
    </row>
    <row r="201" spans="1:3" ht="15">
      <c r="A201" s="4">
        <v>42850</v>
      </c>
      <c r="B201" s="2" t="s">
        <v>94</v>
      </c>
      <c r="C201" s="19">
        <v>473.57</v>
      </c>
    </row>
    <row r="202" spans="1:3" ht="15">
      <c r="A202" s="4">
        <v>42850</v>
      </c>
      <c r="B202" s="2" t="s">
        <v>95</v>
      </c>
      <c r="C202" s="19">
        <v>528.25</v>
      </c>
    </row>
    <row r="203" spans="1:3" ht="15">
      <c r="A203" s="4">
        <v>42866</v>
      </c>
      <c r="B203" s="2" t="s">
        <v>96</v>
      </c>
      <c r="C203" s="19">
        <v>1167.41</v>
      </c>
    </row>
    <row r="204" spans="1:3" ht="15">
      <c r="A204" s="4">
        <v>42894</v>
      </c>
      <c r="B204" s="2" t="s">
        <v>83</v>
      </c>
      <c r="C204" s="19">
        <v>407.11</v>
      </c>
    </row>
    <row r="205" spans="1:3" ht="15">
      <c r="A205" s="4">
        <v>42894</v>
      </c>
      <c r="B205" s="2" t="s">
        <v>97</v>
      </c>
      <c r="C205" s="19">
        <v>880</v>
      </c>
    </row>
    <row r="206" spans="1:3" ht="15">
      <c r="A206" s="4">
        <v>42894</v>
      </c>
      <c r="B206" s="2" t="s">
        <v>81</v>
      </c>
      <c r="C206" s="19">
        <v>800.89</v>
      </c>
    </row>
    <row r="207" spans="1:3" ht="15">
      <c r="A207" s="4">
        <v>42826</v>
      </c>
      <c r="B207" s="2" t="s">
        <v>62</v>
      </c>
      <c r="C207" s="19">
        <v>-777.78</v>
      </c>
    </row>
    <row r="208" spans="1:3" ht="15">
      <c r="A208" s="4">
        <v>42916</v>
      </c>
      <c r="B208" s="2" t="s">
        <v>64</v>
      </c>
      <c r="C208" s="19">
        <v>1127.1</v>
      </c>
    </row>
    <row r="209" spans="1:3" ht="15">
      <c r="A209" s="4">
        <v>42916</v>
      </c>
      <c r="B209" s="2" t="s">
        <v>65</v>
      </c>
      <c r="C209" s="19">
        <v>1079.25</v>
      </c>
    </row>
    <row r="210" spans="1:3" ht="15">
      <c r="A210" s="4">
        <v>42978</v>
      </c>
      <c r="B210" s="2" t="s">
        <v>98</v>
      </c>
      <c r="C210" s="19">
        <v>599.25</v>
      </c>
    </row>
    <row r="211" spans="1:3" ht="15">
      <c r="A211" s="4">
        <v>42826</v>
      </c>
      <c r="B211" s="2" t="s">
        <v>66</v>
      </c>
      <c r="C211" s="19">
        <v>-359.75</v>
      </c>
    </row>
    <row r="212" spans="1:3" ht="15">
      <c r="A212" s="4">
        <v>42825</v>
      </c>
      <c r="B212" s="2" t="s">
        <v>162</v>
      </c>
      <c r="C212" s="19">
        <v>359.75</v>
      </c>
    </row>
    <row r="213" spans="1:3" ht="15">
      <c r="A213" s="4">
        <v>42825</v>
      </c>
      <c r="B213" s="2" t="s">
        <v>162</v>
      </c>
      <c r="C213" s="19">
        <v>563.55</v>
      </c>
    </row>
    <row r="214" spans="1:3" ht="15">
      <c r="A214" s="4">
        <v>42825</v>
      </c>
      <c r="B214" s="2" t="s">
        <v>163</v>
      </c>
      <c r="C214" s="23">
        <v>777.78</v>
      </c>
    </row>
    <row r="215" ht="15.75" thickBot="1">
      <c r="C215" s="21">
        <f>SUM(C200:C214)</f>
        <v>7995.889999999999</v>
      </c>
    </row>
    <row r="216" spans="1:2" ht="15.75" thickTop="1">
      <c r="A216" s="5" t="s">
        <v>100</v>
      </c>
      <c r="B216" s="5" t="s">
        <v>101</v>
      </c>
    </row>
    <row r="217" spans="1:3" ht="15">
      <c r="A217" s="4">
        <v>42850</v>
      </c>
      <c r="B217" s="2" t="s">
        <v>102</v>
      </c>
      <c r="C217" s="19">
        <v>1013.22</v>
      </c>
    </row>
    <row r="218" spans="1:3" ht="15">
      <c r="A218" s="4">
        <v>42850</v>
      </c>
      <c r="B218" s="2" t="s">
        <v>103</v>
      </c>
      <c r="C218" s="19">
        <v>195.12</v>
      </c>
    </row>
    <row r="219" spans="1:3" ht="15">
      <c r="A219" s="4">
        <v>42850</v>
      </c>
      <c r="B219" s="2" t="s">
        <v>60</v>
      </c>
      <c r="C219" s="19">
        <v>75.22</v>
      </c>
    </row>
    <row r="220" spans="1:3" ht="15">
      <c r="A220" s="4">
        <v>42866</v>
      </c>
      <c r="B220" s="2" t="s">
        <v>104</v>
      </c>
      <c r="C220" s="19">
        <v>354.2</v>
      </c>
    </row>
    <row r="221" spans="1:3" ht="15">
      <c r="A221" s="4">
        <v>42866</v>
      </c>
      <c r="B221" s="2" t="s">
        <v>105</v>
      </c>
      <c r="C221" s="19">
        <v>186.47</v>
      </c>
    </row>
    <row r="222" spans="1:3" ht="15">
      <c r="A222" s="4">
        <v>42826</v>
      </c>
      <c r="B222" s="2" t="s">
        <v>62</v>
      </c>
      <c r="C222" s="19">
        <v>-427.85</v>
      </c>
    </row>
    <row r="223" spans="1:3" ht="15">
      <c r="A223" s="4">
        <v>42916</v>
      </c>
      <c r="B223" s="2" t="s">
        <v>64</v>
      </c>
      <c r="C223" s="19">
        <v>2786.98</v>
      </c>
    </row>
    <row r="224" spans="1:3" ht="15">
      <c r="A224" s="4">
        <v>42916</v>
      </c>
      <c r="B224" s="2" t="s">
        <v>65</v>
      </c>
      <c r="C224" s="19">
        <v>2480.02</v>
      </c>
    </row>
    <row r="225" spans="1:3" ht="15">
      <c r="A225" s="4">
        <v>42826</v>
      </c>
      <c r="B225" s="2" t="s">
        <v>66</v>
      </c>
      <c r="C225" s="19">
        <v>-826.67</v>
      </c>
    </row>
    <row r="226" spans="1:3" ht="15">
      <c r="A226" s="4">
        <v>42944</v>
      </c>
      <c r="B226" s="2" t="s">
        <v>10</v>
      </c>
      <c r="C226" s="19">
        <v>165.19</v>
      </c>
    </row>
    <row r="227" spans="1:3" ht="15">
      <c r="A227" s="4">
        <v>42825</v>
      </c>
      <c r="B227" s="2" t="s">
        <v>162</v>
      </c>
      <c r="C227" s="19">
        <v>826.67</v>
      </c>
    </row>
    <row r="228" spans="1:3" ht="15">
      <c r="A228" s="4">
        <v>42825</v>
      </c>
      <c r="B228" s="2" t="s">
        <v>162</v>
      </c>
      <c r="C228" s="19">
        <v>1393.49</v>
      </c>
    </row>
    <row r="229" spans="1:3" ht="15">
      <c r="A229" s="4">
        <v>42825</v>
      </c>
      <c r="B229" s="2" t="s">
        <v>163</v>
      </c>
      <c r="C229" s="23">
        <v>427.85</v>
      </c>
    </row>
    <row r="230" ht="15.75" thickBot="1">
      <c r="C230" s="21">
        <f>SUM(C217:C229)</f>
        <v>8649.910000000002</v>
      </c>
    </row>
    <row r="231" ht="15.75" thickTop="1"/>
    <row r="232" spans="1:2" ht="15">
      <c r="A232" s="5" t="s">
        <v>111</v>
      </c>
      <c r="B232" s="5" t="s">
        <v>112</v>
      </c>
    </row>
    <row r="233" spans="1:3" ht="15">
      <c r="A233" s="4">
        <v>42850</v>
      </c>
      <c r="B233" s="2" t="s">
        <v>113</v>
      </c>
      <c r="C233" s="19">
        <v>1689.73</v>
      </c>
    </row>
    <row r="234" spans="1:3" ht="15">
      <c r="A234" s="4">
        <v>42850</v>
      </c>
      <c r="B234" s="2" t="s">
        <v>114</v>
      </c>
      <c r="C234" s="19">
        <v>409.25</v>
      </c>
    </row>
    <row r="235" spans="1:3" ht="15">
      <c r="A235" s="4">
        <v>42866</v>
      </c>
      <c r="B235" s="2" t="s">
        <v>115</v>
      </c>
      <c r="C235" s="19">
        <v>326.96</v>
      </c>
    </row>
    <row r="236" spans="1:3" ht="15">
      <c r="A236" s="4">
        <v>42866</v>
      </c>
      <c r="B236" s="2" t="s">
        <v>116</v>
      </c>
      <c r="C236" s="19">
        <v>365.5</v>
      </c>
    </row>
    <row r="237" spans="1:3" ht="15">
      <c r="A237" s="4">
        <v>42826</v>
      </c>
      <c r="B237" s="2" t="s">
        <v>62</v>
      </c>
      <c r="C237" s="19">
        <v>-136.42</v>
      </c>
    </row>
    <row r="238" spans="1:3" ht="15">
      <c r="A238" s="4">
        <v>42826</v>
      </c>
      <c r="B238" s="2" t="s">
        <v>62</v>
      </c>
      <c r="C238" s="19">
        <v>-563.24</v>
      </c>
    </row>
    <row r="239" spans="1:3" ht="15">
      <c r="A239" s="4">
        <v>42915</v>
      </c>
      <c r="B239" s="2" t="s">
        <v>117</v>
      </c>
      <c r="C239" s="19">
        <v>956.19</v>
      </c>
    </row>
    <row r="240" spans="1:3" ht="15">
      <c r="A240" s="4">
        <v>42916</v>
      </c>
      <c r="B240" s="2" t="s">
        <v>64</v>
      </c>
      <c r="C240" s="19">
        <v>1102.2</v>
      </c>
    </row>
    <row r="241" spans="1:3" ht="15">
      <c r="A241" s="4">
        <v>42916</v>
      </c>
      <c r="B241" s="2" t="s">
        <v>65</v>
      </c>
      <c r="C241" s="19">
        <v>1189.39</v>
      </c>
    </row>
    <row r="242" spans="1:3" ht="15">
      <c r="A242" s="4">
        <v>42826</v>
      </c>
      <c r="B242" s="2" t="s">
        <v>66</v>
      </c>
      <c r="C242" s="19">
        <v>-396.46</v>
      </c>
    </row>
    <row r="243" spans="1:3" ht="15">
      <c r="A243" s="4">
        <v>42825</v>
      </c>
      <c r="B243" s="2" t="s">
        <v>162</v>
      </c>
      <c r="C243" s="19">
        <v>396.46</v>
      </c>
    </row>
    <row r="244" spans="1:3" ht="15">
      <c r="A244" s="4">
        <v>42825</v>
      </c>
      <c r="B244" s="2" t="s">
        <v>162</v>
      </c>
      <c r="C244" s="19">
        <v>551.1</v>
      </c>
    </row>
    <row r="245" spans="1:3" ht="15">
      <c r="A245" s="4">
        <v>42825</v>
      </c>
      <c r="B245" s="2" t="s">
        <v>163</v>
      </c>
      <c r="C245" s="19">
        <v>136.42</v>
      </c>
    </row>
    <row r="246" spans="1:3" ht="15">
      <c r="A246" s="4">
        <v>42825</v>
      </c>
      <c r="B246" s="2" t="s">
        <v>163</v>
      </c>
      <c r="C246" s="23">
        <v>563.24</v>
      </c>
    </row>
    <row r="247" ht="15.75" thickBot="1">
      <c r="C247" s="21">
        <f>SUM(C233:C246)</f>
        <v>6590.320000000001</v>
      </c>
    </row>
    <row r="248" spans="1:2" ht="15.75" thickTop="1">
      <c r="A248" s="5" t="s">
        <v>119</v>
      </c>
      <c r="B248" s="5" t="s">
        <v>120</v>
      </c>
    </row>
    <row r="249" spans="1:3" ht="15">
      <c r="A249" s="4">
        <v>42916</v>
      </c>
      <c r="B249" s="2" t="s">
        <v>64</v>
      </c>
      <c r="C249" s="19">
        <v>666.67</v>
      </c>
    </row>
    <row r="250" spans="1:3" ht="15">
      <c r="A250" s="4">
        <v>42916</v>
      </c>
      <c r="B250" s="2" t="s">
        <v>65</v>
      </c>
      <c r="C250" s="19">
        <v>2678</v>
      </c>
    </row>
    <row r="251" spans="1:3" ht="15">
      <c r="A251" s="4">
        <v>42826</v>
      </c>
      <c r="B251" s="2" t="s">
        <v>66</v>
      </c>
      <c r="C251" s="23">
        <v>-892.67</v>
      </c>
    </row>
    <row r="252" spans="1:3" ht="15">
      <c r="A252" s="4">
        <v>42825</v>
      </c>
      <c r="B252" s="2" t="s">
        <v>162</v>
      </c>
      <c r="C252" s="19">
        <v>892.67</v>
      </c>
    </row>
    <row r="253" spans="1:3" ht="15">
      <c r="A253" s="4">
        <v>42825</v>
      </c>
      <c r="B253" s="2" t="s">
        <v>162</v>
      </c>
      <c r="C253" s="23">
        <v>333.33</v>
      </c>
    </row>
    <row r="254" ht="15.75" thickBot="1">
      <c r="C254" s="21">
        <f>SUM(C249:C253)</f>
        <v>3678</v>
      </c>
    </row>
    <row r="255" ht="15.75" thickTop="1"/>
    <row r="256" spans="1:2" ht="15">
      <c r="A256" s="5" t="s">
        <v>122</v>
      </c>
      <c r="B256" s="5" t="s">
        <v>123</v>
      </c>
    </row>
    <row r="257" spans="1:3" ht="15">
      <c r="A257" s="4">
        <v>42916</v>
      </c>
      <c r="B257" s="2" t="s">
        <v>65</v>
      </c>
      <c r="C257" s="19">
        <v>36979.37</v>
      </c>
    </row>
    <row r="258" spans="1:3" ht="15">
      <c r="A258" s="4">
        <v>42826</v>
      </c>
      <c r="B258" s="2" t="s">
        <v>66</v>
      </c>
      <c r="C258" s="19">
        <v>-12326.46</v>
      </c>
    </row>
    <row r="259" spans="1:3" ht="15">
      <c r="A259" s="4">
        <v>42825</v>
      </c>
      <c r="B259" s="2" t="s">
        <v>164</v>
      </c>
      <c r="C259" s="19">
        <v>204</v>
      </c>
    </row>
    <row r="260" spans="1:3" ht="15">
      <c r="A260" s="4">
        <v>42825</v>
      </c>
      <c r="B260" s="2" t="s">
        <v>162</v>
      </c>
      <c r="C260" s="23">
        <v>12326.46</v>
      </c>
    </row>
    <row r="261" ht="15.75" thickBot="1">
      <c r="C261" s="21">
        <f>SUM(C257:C260)</f>
        <v>37183.37</v>
      </c>
    </row>
    <row r="262" spans="1:2" ht="15.75" thickTop="1">
      <c r="A262" s="5" t="s">
        <v>124</v>
      </c>
      <c r="B262" s="5" t="s">
        <v>125</v>
      </c>
    </row>
    <row r="263" spans="1:3" ht="15">
      <c r="A263" s="4">
        <v>42856</v>
      </c>
      <c r="B263" s="2" t="s">
        <v>126</v>
      </c>
      <c r="C263" s="19">
        <v>150</v>
      </c>
    </row>
    <row r="264" spans="1:3" ht="15">
      <c r="A264" s="4">
        <v>42879</v>
      </c>
      <c r="B264" s="2" t="s">
        <v>127</v>
      </c>
      <c r="C264" s="19">
        <v>2945</v>
      </c>
    </row>
    <row r="265" spans="1:3" ht="15">
      <c r="A265" s="4">
        <v>42826</v>
      </c>
      <c r="B265" s="2" t="s">
        <v>62</v>
      </c>
      <c r="C265" s="19">
        <v>-50</v>
      </c>
    </row>
    <row r="266" spans="1:3" ht="15">
      <c r="A266" s="4">
        <v>42916</v>
      </c>
      <c r="B266" s="2" t="s">
        <v>64</v>
      </c>
      <c r="C266" s="19">
        <v>1246.23</v>
      </c>
    </row>
    <row r="267" spans="1:3" ht="15">
      <c r="A267" s="4">
        <v>42916</v>
      </c>
      <c r="B267" s="2" t="s">
        <v>65</v>
      </c>
      <c r="C267" s="19">
        <v>80</v>
      </c>
    </row>
    <row r="268" spans="1:3" ht="15">
      <c r="A268" s="4">
        <v>42916</v>
      </c>
      <c r="B268" s="2" t="s">
        <v>128</v>
      </c>
      <c r="C268" s="19">
        <v>-2.8</v>
      </c>
    </row>
    <row r="269" spans="1:3" ht="15">
      <c r="A269" s="4">
        <v>42826</v>
      </c>
      <c r="B269" s="2" t="s">
        <v>66</v>
      </c>
      <c r="C269" s="19">
        <v>-26.37</v>
      </c>
    </row>
    <row r="270" spans="1:3" ht="15">
      <c r="A270" s="4">
        <v>42825</v>
      </c>
      <c r="B270" s="2" t="s">
        <v>162</v>
      </c>
      <c r="C270" s="19">
        <v>26.67</v>
      </c>
    </row>
    <row r="271" spans="1:3" ht="15">
      <c r="A271" s="4">
        <v>42825</v>
      </c>
      <c r="B271" s="2" t="s">
        <v>162</v>
      </c>
      <c r="C271" s="19">
        <v>623.12</v>
      </c>
    </row>
    <row r="272" spans="1:3" ht="15">
      <c r="A272" s="4">
        <v>42825</v>
      </c>
      <c r="B272" s="2" t="s">
        <v>163</v>
      </c>
      <c r="C272" s="23">
        <v>50</v>
      </c>
    </row>
    <row r="273" ht="15.75" thickBot="1">
      <c r="C273" s="21">
        <f>SUM(C263:C272)</f>
        <v>5041.849999999999</v>
      </c>
    </row>
    <row r="274" spans="1:3" ht="15.75" thickTop="1">
      <c r="A274" s="5">
        <v>5335</v>
      </c>
      <c r="B274" s="5" t="s">
        <v>130</v>
      </c>
      <c r="C274" s="24"/>
    </row>
    <row r="275" spans="1:3" ht="15.75" thickBot="1">
      <c r="A275" s="4">
        <v>42825</v>
      </c>
      <c r="C275" s="21">
        <v>300</v>
      </c>
    </row>
    <row r="276" ht="15.75" thickTop="1">
      <c r="C276" s="24"/>
    </row>
    <row r="277" spans="1:3" ht="15">
      <c r="A277" s="5">
        <v>5340</v>
      </c>
      <c r="B277" s="5" t="s">
        <v>132</v>
      </c>
      <c r="C277" s="24"/>
    </row>
    <row r="278" spans="1:3" ht="15.75" thickBot="1">
      <c r="A278" s="4">
        <v>42825</v>
      </c>
      <c r="C278" s="21">
        <v>2528.59</v>
      </c>
    </row>
    <row r="279" ht="15.75" thickTop="1">
      <c r="C279" s="24"/>
    </row>
    <row r="281" spans="1:2" ht="15">
      <c r="A281" s="5" t="s">
        <v>134</v>
      </c>
      <c r="B281" s="5" t="s">
        <v>135</v>
      </c>
    </row>
    <row r="282" spans="1:3" ht="15">
      <c r="A282" s="4">
        <v>42850</v>
      </c>
      <c r="B282" s="2" t="s">
        <v>136</v>
      </c>
      <c r="C282" s="19">
        <v>625.91</v>
      </c>
    </row>
    <row r="283" spans="1:3" ht="15">
      <c r="A283" s="4">
        <v>42850</v>
      </c>
      <c r="B283" s="2" t="s">
        <v>60</v>
      </c>
      <c r="C283" s="19">
        <v>5207.35</v>
      </c>
    </row>
    <row r="284" spans="1:3" ht="15">
      <c r="A284" s="4">
        <v>42879</v>
      </c>
      <c r="B284" s="2" t="s">
        <v>60</v>
      </c>
      <c r="C284" s="19">
        <v>5207.25</v>
      </c>
    </row>
    <row r="285" spans="1:3" ht="15">
      <c r="A285" s="4">
        <v>42826</v>
      </c>
      <c r="B285" s="2" t="s">
        <v>62</v>
      </c>
      <c r="C285" s="19">
        <v>-3645.08</v>
      </c>
    </row>
    <row r="286" spans="1:3" ht="15">
      <c r="A286" s="4">
        <v>42825</v>
      </c>
      <c r="B286" s="2"/>
      <c r="C286" s="19">
        <v>3645.08</v>
      </c>
    </row>
    <row r="287" spans="3:256" ht="15.75" thickBot="1">
      <c r="C287" s="21">
        <f>SUM(C282:C286)</f>
        <v>11040.51</v>
      </c>
      <c r="IV287">
        <f>SUM(A287:IU287)</f>
        <v>11040.51</v>
      </c>
    </row>
    <row r="288" ht="15.75" thickTop="1"/>
    <row r="289" spans="1:2" ht="15">
      <c r="A289" s="5" t="s">
        <v>138</v>
      </c>
      <c r="B289" s="5" t="s">
        <v>139</v>
      </c>
    </row>
    <row r="290" spans="1:3" ht="15">
      <c r="A290" s="4">
        <v>42850</v>
      </c>
      <c r="B290" s="2" t="s">
        <v>140</v>
      </c>
      <c r="C290" s="19">
        <v>236.26</v>
      </c>
    </row>
    <row r="291" spans="1:3" ht="15">
      <c r="A291" s="4">
        <v>42826</v>
      </c>
      <c r="B291" s="2" t="s">
        <v>62</v>
      </c>
      <c r="C291" s="19">
        <v>-78.75</v>
      </c>
    </row>
    <row r="292" spans="1:3" ht="15">
      <c r="A292" s="4">
        <v>42916</v>
      </c>
      <c r="B292" s="2" t="s">
        <v>64</v>
      </c>
      <c r="C292" s="19">
        <v>202.97</v>
      </c>
    </row>
    <row r="293" spans="1:3" ht="15">
      <c r="A293" s="4">
        <v>43008</v>
      </c>
      <c r="B293" s="2" t="s">
        <v>141</v>
      </c>
      <c r="C293" s="19">
        <v>45.99</v>
      </c>
    </row>
    <row r="294" spans="1:3" ht="15">
      <c r="A294" s="4">
        <v>42916</v>
      </c>
      <c r="B294" s="2" t="s">
        <v>64</v>
      </c>
      <c r="C294" s="19">
        <v>848.33</v>
      </c>
    </row>
    <row r="295" spans="1:3" ht="15">
      <c r="A295" s="4">
        <v>42916</v>
      </c>
      <c r="B295" s="2" t="s">
        <v>65</v>
      </c>
      <c r="C295" s="19">
        <v>1676.06</v>
      </c>
    </row>
    <row r="296" spans="1:3" ht="15">
      <c r="A296" s="4">
        <v>42826</v>
      </c>
      <c r="B296" s="2" t="s">
        <v>66</v>
      </c>
      <c r="C296" s="23">
        <v>-558.69</v>
      </c>
    </row>
    <row r="297" spans="1:3" ht="15">
      <c r="A297" s="4">
        <v>42825</v>
      </c>
      <c r="B297" s="2" t="s">
        <v>162</v>
      </c>
      <c r="C297" s="19">
        <v>558.69</v>
      </c>
    </row>
    <row r="298" spans="1:3" ht="15">
      <c r="A298" s="4">
        <v>42825</v>
      </c>
      <c r="B298" s="2" t="s">
        <v>162</v>
      </c>
      <c r="C298" s="23">
        <v>424.17</v>
      </c>
    </row>
    <row r="299" spans="1:3" ht="15">
      <c r="A299" s="4">
        <v>42825</v>
      </c>
      <c r="B299" s="2" t="s">
        <v>162</v>
      </c>
      <c r="C299" s="19">
        <v>101.49</v>
      </c>
    </row>
    <row r="300" spans="1:3" ht="15">
      <c r="A300" s="4">
        <v>42825</v>
      </c>
      <c r="B300" s="2" t="s">
        <v>163</v>
      </c>
      <c r="C300" s="23">
        <v>78.75</v>
      </c>
    </row>
    <row r="301" ht="15.75" thickBot="1">
      <c r="C301" s="21">
        <f>SUM(C290:C300)</f>
        <v>3535.27</v>
      </c>
    </row>
    <row r="302" ht="15.75" thickTop="1"/>
    <row r="303" spans="1:2" ht="15">
      <c r="A303" s="5" t="s">
        <v>144</v>
      </c>
      <c r="B303" s="5" t="s">
        <v>145</v>
      </c>
    </row>
    <row r="304" spans="1:3" ht="15">
      <c r="A304" s="4">
        <v>42850</v>
      </c>
      <c r="B304" s="2" t="s">
        <v>146</v>
      </c>
      <c r="C304" s="19">
        <v>250</v>
      </c>
    </row>
    <row r="305" spans="1:3" ht="15">
      <c r="A305" s="4">
        <v>42850</v>
      </c>
      <c r="B305" s="2" t="s">
        <v>147</v>
      </c>
      <c r="C305" s="19">
        <v>500</v>
      </c>
    </row>
    <row r="306" spans="1:3" ht="15">
      <c r="A306" s="4">
        <v>42856</v>
      </c>
      <c r="B306" s="2" t="s">
        <v>148</v>
      </c>
      <c r="C306" s="19">
        <v>300</v>
      </c>
    </row>
    <row r="307" spans="1:3" ht="15">
      <c r="A307" s="4">
        <v>42887</v>
      </c>
      <c r="B307" s="2" t="s">
        <v>50</v>
      </c>
      <c r="C307" s="19">
        <v>53.11</v>
      </c>
    </row>
    <row r="308" spans="1:3" ht="15">
      <c r="A308" s="4">
        <v>42826</v>
      </c>
      <c r="B308" s="2" t="s">
        <v>62</v>
      </c>
      <c r="C308" s="19">
        <v>-350</v>
      </c>
    </row>
    <row r="309" spans="1:3" ht="15">
      <c r="A309" s="4">
        <v>42916</v>
      </c>
      <c r="B309" s="2" t="s">
        <v>64</v>
      </c>
      <c r="C309" s="19">
        <v>1084.67</v>
      </c>
    </row>
    <row r="310" spans="1:3" ht="15">
      <c r="A310" s="4">
        <v>42916</v>
      </c>
      <c r="B310" s="2" t="s">
        <v>65</v>
      </c>
      <c r="C310" s="19">
        <v>185.9</v>
      </c>
    </row>
    <row r="311" spans="1:3" ht="15">
      <c r="A311" s="4">
        <v>42826</v>
      </c>
      <c r="B311" s="2" t="s">
        <v>66</v>
      </c>
      <c r="C311" s="19">
        <v>-61.97</v>
      </c>
    </row>
    <row r="312" spans="1:3" ht="15">
      <c r="A312" s="4">
        <v>42825</v>
      </c>
      <c r="B312" s="2" t="s">
        <v>162</v>
      </c>
      <c r="C312" s="19">
        <v>61.97</v>
      </c>
    </row>
    <row r="313" spans="1:3" ht="15">
      <c r="A313" s="4">
        <v>42825</v>
      </c>
      <c r="B313" s="2" t="s">
        <v>162</v>
      </c>
      <c r="C313" s="19">
        <v>542.33</v>
      </c>
    </row>
    <row r="314" spans="1:3" ht="15">
      <c r="A314" s="4">
        <v>42825</v>
      </c>
      <c r="B314" s="2" t="s">
        <v>163</v>
      </c>
      <c r="C314" s="23">
        <v>350</v>
      </c>
    </row>
    <row r="315" ht="15.75" thickBot="1">
      <c r="C315" s="21">
        <f>SUM(C304:C314)</f>
        <v>2916.01</v>
      </c>
    </row>
    <row r="316" ht="15.75" thickTop="1"/>
    <row r="317" spans="1:2" ht="15">
      <c r="A317" s="5" t="s">
        <v>150</v>
      </c>
      <c r="B317" s="5" t="s">
        <v>151</v>
      </c>
    </row>
    <row r="318" spans="1:3" ht="15">
      <c r="A318" s="4">
        <v>42850</v>
      </c>
      <c r="B318" s="2" t="s">
        <v>152</v>
      </c>
      <c r="C318" s="19">
        <v>1429.07</v>
      </c>
    </row>
    <row r="319" spans="1:3" ht="15">
      <c r="A319" s="4">
        <v>42850</v>
      </c>
      <c r="B319" s="2" t="s">
        <v>153</v>
      </c>
      <c r="C319" s="19">
        <v>113.96</v>
      </c>
    </row>
    <row r="320" spans="1:3" ht="15">
      <c r="A320" s="4">
        <v>42850</v>
      </c>
      <c r="B320" s="2" t="s">
        <v>153</v>
      </c>
      <c r="C320" s="19">
        <v>171.78</v>
      </c>
    </row>
    <row r="321" spans="1:3" ht="15">
      <c r="A321" s="4">
        <v>42856</v>
      </c>
      <c r="B321" s="2" t="s">
        <v>126</v>
      </c>
      <c r="C321" s="19">
        <v>2050</v>
      </c>
    </row>
    <row r="322" spans="1:3" ht="15">
      <c r="A322" s="4">
        <v>42866</v>
      </c>
      <c r="B322" s="2" t="s">
        <v>154</v>
      </c>
      <c r="C322" s="19">
        <v>1355.92</v>
      </c>
    </row>
    <row r="323" spans="1:3" ht="15">
      <c r="A323" s="4">
        <v>42886</v>
      </c>
      <c r="B323" s="2" t="s">
        <v>154</v>
      </c>
      <c r="C323" s="19">
        <v>18.98</v>
      </c>
    </row>
    <row r="324" spans="1:3" ht="15">
      <c r="A324" s="4">
        <v>42894</v>
      </c>
      <c r="B324" s="2" t="s">
        <v>126</v>
      </c>
      <c r="C324" s="19">
        <v>100</v>
      </c>
    </row>
    <row r="325" spans="1:3" ht="15">
      <c r="A325" s="4">
        <v>42826</v>
      </c>
      <c r="B325" s="2" t="s">
        <v>62</v>
      </c>
      <c r="C325" s="19">
        <v>-1254.94</v>
      </c>
    </row>
    <row r="326" spans="1:3" ht="15">
      <c r="A326" s="4">
        <v>42908</v>
      </c>
      <c r="B326" s="2" t="s">
        <v>155</v>
      </c>
      <c r="C326" s="19">
        <v>601.65</v>
      </c>
    </row>
    <row r="327" spans="1:3" ht="15">
      <c r="A327" s="4">
        <v>42916</v>
      </c>
      <c r="B327" s="2" t="s">
        <v>64</v>
      </c>
      <c r="C327" s="19">
        <v>333.33</v>
      </c>
    </row>
    <row r="328" spans="1:3" ht="15">
      <c r="A328" s="4">
        <v>42916</v>
      </c>
      <c r="B328" s="2" t="s">
        <v>64</v>
      </c>
      <c r="C328" s="19">
        <v>102.66</v>
      </c>
    </row>
    <row r="329" spans="1:3" ht="15">
      <c r="A329" s="4">
        <v>42916</v>
      </c>
      <c r="B329" s="2" t="s">
        <v>65</v>
      </c>
      <c r="C329" s="19">
        <v>300</v>
      </c>
    </row>
    <row r="330" spans="1:3" ht="15">
      <c r="A330" s="4">
        <v>42916</v>
      </c>
      <c r="B330" s="2" t="s">
        <v>65</v>
      </c>
      <c r="C330" s="19">
        <v>20320</v>
      </c>
    </row>
    <row r="331" spans="1:3" ht="15">
      <c r="A331" s="4">
        <v>42916</v>
      </c>
      <c r="B331" s="2" t="s">
        <v>128</v>
      </c>
      <c r="C331" s="19">
        <v>-87.77</v>
      </c>
    </row>
    <row r="332" spans="1:3" ht="15">
      <c r="A332" s="4">
        <v>42826</v>
      </c>
      <c r="B332" s="2" t="s">
        <v>66</v>
      </c>
      <c r="C332" s="19">
        <v>-100</v>
      </c>
    </row>
    <row r="333" spans="1:3" ht="15">
      <c r="A333" s="4">
        <v>42826</v>
      </c>
      <c r="B333" s="2" t="s">
        <v>66</v>
      </c>
      <c r="C333" s="19">
        <v>-6773.33</v>
      </c>
    </row>
    <row r="334" spans="1:3" ht="15">
      <c r="A334" s="4">
        <v>42825</v>
      </c>
      <c r="B334" s="2" t="s">
        <v>162</v>
      </c>
      <c r="C334" s="19">
        <v>100</v>
      </c>
    </row>
    <row r="335" spans="1:3" ht="15">
      <c r="A335" s="4">
        <v>42825</v>
      </c>
      <c r="B335" s="2" t="s">
        <v>162</v>
      </c>
      <c r="C335" s="19">
        <v>6773.33</v>
      </c>
    </row>
    <row r="336" spans="1:3" ht="15">
      <c r="A336" s="4">
        <v>42825</v>
      </c>
      <c r="B336" s="2" t="s">
        <v>162</v>
      </c>
      <c r="C336" s="19">
        <v>166.67</v>
      </c>
    </row>
    <row r="337" spans="1:3" ht="15">
      <c r="A337" s="4">
        <v>42825</v>
      </c>
      <c r="B337" s="2" t="s">
        <v>162</v>
      </c>
      <c r="C337" s="19">
        <v>51.33</v>
      </c>
    </row>
    <row r="338" spans="1:3" ht="15">
      <c r="A338" s="4">
        <v>42825</v>
      </c>
      <c r="B338" s="2" t="s">
        <v>163</v>
      </c>
      <c r="C338" s="23">
        <v>1254.94</v>
      </c>
    </row>
    <row r="339" ht="15.75" thickBot="1">
      <c r="C339" s="21">
        <f>SUM(C318:C338)</f>
        <v>27027.579999999998</v>
      </c>
    </row>
    <row r="340" ht="15.75" thickTop="1"/>
    <row r="342" spans="1:3" ht="15">
      <c r="A342" t="s">
        <v>160</v>
      </c>
      <c r="C342" s="22">
        <f>C154+C157+C173+C198+C215+C230+C247+C254+C261+C273+C275+C278+C287+C301+C315+C339</f>
        <v>148539.79</v>
      </c>
    </row>
    <row r="344" spans="1:3" ht="15">
      <c r="A344" t="s">
        <v>161</v>
      </c>
      <c r="C344" s="22">
        <f>C142-C342</f>
        <v>-95150.65</v>
      </c>
    </row>
  </sheetData>
  <sheetProtection/>
  <mergeCells count="1">
    <mergeCell ref="A145:C14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5"/>
  <sheetViews>
    <sheetView showGridLines="0" zoomScalePageLayoutView="0" workbookViewId="0" topLeftCell="A1">
      <pane xSplit="1" ySplit="4" topLeftCell="B1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36" sqref="A136"/>
    </sheetView>
  </sheetViews>
  <sheetFormatPr defaultColWidth="9.140625" defaultRowHeight="15"/>
  <cols>
    <col min="1" max="1" width="8.7109375" style="0" bestFit="1" customWidth="1"/>
    <col min="2" max="2" width="53.7109375" style="0" bestFit="1" customWidth="1"/>
    <col min="3" max="3" width="9.57421875" style="13" bestFit="1" customWidth="1"/>
  </cols>
  <sheetData>
    <row r="1" spans="1:3" ht="15">
      <c r="A1" s="5" t="s">
        <v>0</v>
      </c>
      <c r="B1" s="5"/>
      <c r="C1" s="7"/>
    </row>
    <row r="2" spans="1:3" ht="15">
      <c r="A2" s="5" t="s">
        <v>1</v>
      </c>
      <c r="B2" s="5"/>
      <c r="C2" s="7"/>
    </row>
    <row r="3" spans="1:3" ht="15">
      <c r="A3" s="5" t="s">
        <v>2</v>
      </c>
      <c r="B3" s="5"/>
      <c r="C3" s="7"/>
    </row>
    <row r="4" spans="1:3" ht="15">
      <c r="A4" s="3" t="s">
        <v>3</v>
      </c>
      <c r="B4" s="3" t="s">
        <v>4</v>
      </c>
      <c r="C4" s="8" t="s">
        <v>5</v>
      </c>
    </row>
    <row r="5" spans="1:3" ht="15">
      <c r="A5" s="5" t="s">
        <v>6</v>
      </c>
      <c r="B5" s="5" t="s">
        <v>7</v>
      </c>
      <c r="C5" s="9"/>
    </row>
    <row r="6" spans="1:3" ht="15">
      <c r="A6" s="4"/>
      <c r="B6" s="2"/>
      <c r="C6" s="10"/>
    </row>
    <row r="7" spans="1:3" ht="15">
      <c r="A7" s="4">
        <v>43173</v>
      </c>
      <c r="B7" s="2" t="s">
        <v>33</v>
      </c>
      <c r="C7" s="10">
        <v>440</v>
      </c>
    </row>
    <row r="8" spans="1:3" ht="15">
      <c r="A8" s="4">
        <v>43173</v>
      </c>
      <c r="B8" s="2" t="s">
        <v>28</v>
      </c>
      <c r="C8" s="10">
        <v>3665</v>
      </c>
    </row>
    <row r="9" spans="1:3" ht="15">
      <c r="A9" s="4">
        <v>43175</v>
      </c>
      <c r="B9" s="2" t="s">
        <v>29</v>
      </c>
      <c r="C9" s="10">
        <v>840</v>
      </c>
    </row>
    <row r="10" spans="1:3" ht="15">
      <c r="A10" s="4">
        <v>43177</v>
      </c>
      <c r="B10" s="2" t="s">
        <v>34</v>
      </c>
      <c r="C10" s="10">
        <v>1000</v>
      </c>
    </row>
    <row r="11" spans="1:3" ht="15">
      <c r="A11" s="4">
        <v>43177</v>
      </c>
      <c r="B11" s="2" t="s">
        <v>35</v>
      </c>
      <c r="C11" s="10">
        <v>1455</v>
      </c>
    </row>
    <row r="12" spans="1:3" ht="15">
      <c r="A12" s="4">
        <v>43190</v>
      </c>
      <c r="B12" s="2" t="s">
        <v>10</v>
      </c>
      <c r="C12" s="10">
        <v>150</v>
      </c>
    </row>
    <row r="13" spans="1:3" ht="15">
      <c r="A13" s="4">
        <v>43190</v>
      </c>
      <c r="B13" s="2" t="s">
        <v>10</v>
      </c>
      <c r="C13" s="10">
        <v>645</v>
      </c>
    </row>
    <row r="14" spans="1:3" ht="15">
      <c r="A14" s="4">
        <v>43190</v>
      </c>
      <c r="B14" s="2" t="s">
        <v>10</v>
      </c>
      <c r="C14" s="10">
        <v>565</v>
      </c>
    </row>
    <row r="15" spans="1:3" ht="15">
      <c r="A15" s="4">
        <v>43190</v>
      </c>
      <c r="B15" s="2" t="s">
        <v>10</v>
      </c>
      <c r="C15" s="10">
        <v>415</v>
      </c>
    </row>
    <row r="16" spans="1:3" ht="15">
      <c r="A16" s="4">
        <v>43190</v>
      </c>
      <c r="B16" s="2" t="s">
        <v>10</v>
      </c>
      <c r="C16" s="10">
        <v>320</v>
      </c>
    </row>
    <row r="17" spans="1:3" ht="15">
      <c r="A17" s="4">
        <v>43190</v>
      </c>
      <c r="B17" s="2" t="s">
        <v>15</v>
      </c>
      <c r="C17" s="10">
        <v>565</v>
      </c>
    </row>
    <row r="18" spans="1:3" ht="15">
      <c r="A18" s="4">
        <v>43190</v>
      </c>
      <c r="B18" s="2" t="s">
        <v>36</v>
      </c>
      <c r="C18" s="10">
        <v>6123</v>
      </c>
    </row>
    <row r="19" spans="1:3" ht="15">
      <c r="A19" s="4">
        <v>43190</v>
      </c>
      <c r="B19" s="2" t="s">
        <v>10</v>
      </c>
      <c r="C19" s="10">
        <v>495</v>
      </c>
    </row>
    <row r="20" spans="1:3" ht="15">
      <c r="A20" s="4">
        <v>43190</v>
      </c>
      <c r="B20" s="2" t="s">
        <v>22</v>
      </c>
      <c r="C20" s="10">
        <v>415</v>
      </c>
    </row>
    <row r="21" spans="1:3" ht="15">
      <c r="A21" s="4">
        <v>43190</v>
      </c>
      <c r="B21" s="2" t="s">
        <v>15</v>
      </c>
      <c r="C21" s="10">
        <v>415</v>
      </c>
    </row>
    <row r="22" spans="1:3" ht="15">
      <c r="A22" s="4">
        <v>43190</v>
      </c>
      <c r="B22" s="2" t="s">
        <v>10</v>
      </c>
      <c r="C22" s="10">
        <v>520</v>
      </c>
    </row>
    <row r="23" spans="1:3" ht="15">
      <c r="A23" s="4">
        <v>43190</v>
      </c>
      <c r="B23" s="2" t="s">
        <v>10</v>
      </c>
      <c r="C23" s="10">
        <v>320</v>
      </c>
    </row>
    <row r="24" spans="1:3" ht="15">
      <c r="A24" s="4">
        <v>43190</v>
      </c>
      <c r="B24" s="2" t="s">
        <v>10</v>
      </c>
      <c r="C24" s="10">
        <v>415</v>
      </c>
    </row>
    <row r="25" spans="1:3" ht="15">
      <c r="A25" s="4">
        <v>43190</v>
      </c>
      <c r="B25" s="2" t="s">
        <v>10</v>
      </c>
      <c r="C25" s="10">
        <v>102</v>
      </c>
    </row>
    <row r="26" spans="1:3" ht="15">
      <c r="A26" s="4">
        <v>43190</v>
      </c>
      <c r="B26" s="2" t="s">
        <v>10</v>
      </c>
      <c r="C26" s="10">
        <v>80</v>
      </c>
    </row>
    <row r="27" spans="1:3" ht="15">
      <c r="A27" s="4">
        <v>43190</v>
      </c>
      <c r="B27" s="2" t="s">
        <v>10</v>
      </c>
      <c r="C27" s="10">
        <v>755</v>
      </c>
    </row>
    <row r="28" spans="1:3" ht="15">
      <c r="A28" s="4">
        <v>43190</v>
      </c>
      <c r="B28" s="2" t="s">
        <v>10</v>
      </c>
      <c r="C28" s="10">
        <v>50</v>
      </c>
    </row>
    <row r="29" spans="1:3" ht="15">
      <c r="A29" s="4">
        <v>43190</v>
      </c>
      <c r="B29" s="2" t="s">
        <v>15</v>
      </c>
      <c r="C29" s="10">
        <v>625</v>
      </c>
    </row>
    <row r="30" spans="1:3" ht="15">
      <c r="A30" s="4">
        <v>43190</v>
      </c>
      <c r="B30" s="2" t="s">
        <v>10</v>
      </c>
      <c r="C30" s="10">
        <v>360</v>
      </c>
    </row>
    <row r="31" spans="1:3" ht="15">
      <c r="A31" s="4">
        <v>43190</v>
      </c>
      <c r="B31" s="2" t="s">
        <v>10</v>
      </c>
      <c r="C31" s="10">
        <v>80</v>
      </c>
    </row>
    <row r="32" spans="1:3" ht="15">
      <c r="A32" s="4">
        <v>43190</v>
      </c>
      <c r="B32" s="2" t="s">
        <v>10</v>
      </c>
      <c r="C32" s="10">
        <v>80</v>
      </c>
    </row>
    <row r="33" spans="1:3" ht="15">
      <c r="A33" s="4">
        <v>43190</v>
      </c>
      <c r="B33" s="2" t="s">
        <v>10</v>
      </c>
      <c r="C33" s="10">
        <v>80</v>
      </c>
    </row>
    <row r="34" spans="1:3" ht="15">
      <c r="A34" s="4">
        <v>43190</v>
      </c>
      <c r="B34" s="2" t="s">
        <v>10</v>
      </c>
      <c r="C34" s="10">
        <v>150</v>
      </c>
    </row>
    <row r="35" spans="1:3" ht="15">
      <c r="A35" s="4">
        <v>43190</v>
      </c>
      <c r="B35" s="2" t="s">
        <v>37</v>
      </c>
      <c r="C35" s="10">
        <v>270</v>
      </c>
    </row>
    <row r="36" spans="1:3" ht="15">
      <c r="A36" s="4">
        <v>43190</v>
      </c>
      <c r="B36" s="2" t="s">
        <v>10</v>
      </c>
      <c r="C36" s="10">
        <v>755</v>
      </c>
    </row>
    <row r="37" spans="1:3" ht="15">
      <c r="A37" s="4">
        <v>43190</v>
      </c>
      <c r="B37" s="2" t="s">
        <v>10</v>
      </c>
      <c r="C37" s="10">
        <v>450</v>
      </c>
    </row>
    <row r="38" spans="1:3" ht="15">
      <c r="A38" s="4">
        <v>43190</v>
      </c>
      <c r="B38" s="2" t="s">
        <v>10</v>
      </c>
      <c r="C38" s="10">
        <v>75</v>
      </c>
    </row>
    <row r="39" spans="1:3" ht="15">
      <c r="A39" s="4">
        <v>43190</v>
      </c>
      <c r="B39" s="2" t="s">
        <v>10</v>
      </c>
      <c r="C39" s="10">
        <v>565</v>
      </c>
    </row>
    <row r="40" spans="1:3" ht="15">
      <c r="A40" s="4">
        <v>43190</v>
      </c>
      <c r="B40" s="2" t="s">
        <v>10</v>
      </c>
      <c r="C40" s="10">
        <v>615</v>
      </c>
    </row>
    <row r="41" spans="1:3" ht="15">
      <c r="A41" s="4">
        <v>43190</v>
      </c>
      <c r="B41" s="2" t="s">
        <v>10</v>
      </c>
      <c r="C41" s="10">
        <v>80</v>
      </c>
    </row>
    <row r="42" spans="1:3" ht="15">
      <c r="A42" s="4">
        <v>43190</v>
      </c>
      <c r="B42" s="2" t="s">
        <v>10</v>
      </c>
      <c r="C42" s="10">
        <v>730</v>
      </c>
    </row>
    <row r="43" spans="1:3" ht="15">
      <c r="A43" s="4">
        <v>43190</v>
      </c>
      <c r="B43" s="2" t="s">
        <v>10</v>
      </c>
      <c r="C43" s="10">
        <v>160</v>
      </c>
    </row>
    <row r="44" spans="1:3" ht="15">
      <c r="A44" s="4">
        <v>43190</v>
      </c>
      <c r="B44" s="2" t="s">
        <v>10</v>
      </c>
      <c r="C44" s="10">
        <v>709</v>
      </c>
    </row>
    <row r="45" spans="1:3" ht="15">
      <c r="A45" s="4">
        <v>43190</v>
      </c>
      <c r="B45" s="2" t="s">
        <v>10</v>
      </c>
      <c r="C45" s="10">
        <v>125</v>
      </c>
    </row>
    <row r="46" spans="1:3" ht="15">
      <c r="A46" s="4">
        <v>43190</v>
      </c>
      <c r="B46" s="2" t="s">
        <v>10</v>
      </c>
      <c r="C46" s="10">
        <v>415</v>
      </c>
    </row>
    <row r="47" spans="1:3" ht="15">
      <c r="A47" s="4">
        <v>43190</v>
      </c>
      <c r="B47" s="2" t="s">
        <v>10</v>
      </c>
      <c r="C47" s="10">
        <v>315</v>
      </c>
    </row>
    <row r="48" spans="1:3" ht="15">
      <c r="A48" s="4">
        <v>43190</v>
      </c>
      <c r="B48" s="2" t="s">
        <v>10</v>
      </c>
      <c r="C48" s="10">
        <v>485</v>
      </c>
    </row>
    <row r="49" spans="1:3" ht="15">
      <c r="A49" s="4">
        <v>43190</v>
      </c>
      <c r="B49" s="2" t="s">
        <v>10</v>
      </c>
      <c r="C49" s="10">
        <v>70</v>
      </c>
    </row>
    <row r="50" spans="1:3" ht="15">
      <c r="A50" s="4">
        <v>43190</v>
      </c>
      <c r="B50" s="2" t="s">
        <v>10</v>
      </c>
      <c r="C50" s="10">
        <v>70</v>
      </c>
    </row>
    <row r="51" spans="1:3" ht="15">
      <c r="A51" s="4">
        <v>43190</v>
      </c>
      <c r="B51" s="2" t="s">
        <v>10</v>
      </c>
      <c r="C51" s="10">
        <v>127</v>
      </c>
    </row>
    <row r="52" spans="1:3" ht="15">
      <c r="A52" s="4">
        <v>43190</v>
      </c>
      <c r="B52" s="2" t="s">
        <v>10</v>
      </c>
      <c r="C52" s="10">
        <v>350</v>
      </c>
    </row>
    <row r="53" spans="1:3" ht="15">
      <c r="A53" s="4">
        <v>43190</v>
      </c>
      <c r="B53" s="2" t="s">
        <v>10</v>
      </c>
      <c r="C53" s="10">
        <v>845</v>
      </c>
    </row>
    <row r="54" spans="1:3" ht="15">
      <c r="A54" s="4">
        <v>43190</v>
      </c>
      <c r="B54" s="2" t="s">
        <v>10</v>
      </c>
      <c r="C54" s="10">
        <v>75</v>
      </c>
    </row>
    <row r="55" spans="1:3" ht="15">
      <c r="A55" s="4">
        <v>43190</v>
      </c>
      <c r="B55" s="2" t="s">
        <v>10</v>
      </c>
      <c r="C55" s="10">
        <v>50</v>
      </c>
    </row>
    <row r="56" spans="1:3" ht="15">
      <c r="A56" s="4">
        <v>43190</v>
      </c>
      <c r="B56" s="2" t="s">
        <v>10</v>
      </c>
      <c r="C56" s="10">
        <v>315</v>
      </c>
    </row>
    <row r="57" spans="1:3" ht="15">
      <c r="A57" s="4">
        <v>43190</v>
      </c>
      <c r="B57" s="2" t="s">
        <v>10</v>
      </c>
      <c r="C57" s="10">
        <v>50</v>
      </c>
    </row>
    <row r="58" spans="1:3" ht="15">
      <c r="A58" s="4">
        <v>43190</v>
      </c>
      <c r="B58" s="2" t="s">
        <v>10</v>
      </c>
      <c r="C58" s="10">
        <v>80</v>
      </c>
    </row>
    <row r="59" spans="1:3" ht="15">
      <c r="A59" s="4">
        <v>43190</v>
      </c>
      <c r="B59" s="2" t="s">
        <v>25</v>
      </c>
      <c r="C59" s="10">
        <v>275</v>
      </c>
    </row>
    <row r="60" spans="1:3" ht="15">
      <c r="A60" s="4">
        <v>43190</v>
      </c>
      <c r="B60" s="2" t="s">
        <v>10</v>
      </c>
      <c r="C60" s="10">
        <v>200</v>
      </c>
    </row>
    <row r="61" spans="1:3" ht="15">
      <c r="A61" s="4">
        <v>43190</v>
      </c>
      <c r="B61" s="2" t="s">
        <v>10</v>
      </c>
      <c r="C61" s="10">
        <v>625</v>
      </c>
    </row>
    <row r="62" spans="1:3" ht="15">
      <c r="A62" s="4">
        <v>43190</v>
      </c>
      <c r="B62" s="2" t="s">
        <v>10</v>
      </c>
      <c r="C62" s="10">
        <v>755</v>
      </c>
    </row>
    <row r="63" spans="1:3" ht="15">
      <c r="A63" s="4">
        <v>43190</v>
      </c>
      <c r="B63" s="2" t="s">
        <v>10</v>
      </c>
      <c r="C63" s="10">
        <v>805</v>
      </c>
    </row>
    <row r="64" spans="1:3" ht="15">
      <c r="A64" s="4">
        <v>43190</v>
      </c>
      <c r="B64" s="2" t="s">
        <v>10</v>
      </c>
      <c r="C64" s="10">
        <v>220</v>
      </c>
    </row>
    <row r="65" spans="1:3" ht="15">
      <c r="A65" s="4">
        <v>43190</v>
      </c>
      <c r="B65" s="2" t="s">
        <v>10</v>
      </c>
      <c r="C65" s="10">
        <v>300</v>
      </c>
    </row>
    <row r="66" spans="1:3" ht="15">
      <c r="A66" s="4">
        <v>43190</v>
      </c>
      <c r="B66" s="2" t="s">
        <v>13</v>
      </c>
      <c r="C66" s="10">
        <v>625</v>
      </c>
    </row>
    <row r="67" spans="1:3" ht="15">
      <c r="A67" s="4">
        <v>43190</v>
      </c>
      <c r="B67" s="2" t="s">
        <v>10</v>
      </c>
      <c r="C67" s="10">
        <v>625</v>
      </c>
    </row>
    <row r="68" spans="1:3" ht="15">
      <c r="A68" s="4">
        <v>43190</v>
      </c>
      <c r="B68" s="2" t="s">
        <v>10</v>
      </c>
      <c r="C68" s="10">
        <v>600</v>
      </c>
    </row>
    <row r="69" spans="1:3" ht="15">
      <c r="A69" s="4">
        <v>43190</v>
      </c>
      <c r="B69" s="2" t="s">
        <v>10</v>
      </c>
      <c r="C69" s="10">
        <v>415</v>
      </c>
    </row>
    <row r="70" spans="1:3" ht="15">
      <c r="A70" s="4">
        <v>43190</v>
      </c>
      <c r="B70" s="2" t="s">
        <v>38</v>
      </c>
      <c r="C70" s="10">
        <v>755</v>
      </c>
    </row>
    <row r="71" spans="1:3" ht="15">
      <c r="A71" s="4">
        <v>43190</v>
      </c>
      <c r="B71" s="2" t="s">
        <v>10</v>
      </c>
      <c r="C71" s="10">
        <v>200</v>
      </c>
    </row>
    <row r="72" spans="1:3" ht="15">
      <c r="A72" s="4">
        <v>43190</v>
      </c>
      <c r="B72" s="2" t="s">
        <v>10</v>
      </c>
      <c r="C72" s="10">
        <v>705</v>
      </c>
    </row>
    <row r="73" spans="1:3" ht="15">
      <c r="A73" s="4">
        <v>43190</v>
      </c>
      <c r="B73" s="2" t="s">
        <v>10</v>
      </c>
      <c r="C73" s="10">
        <v>755</v>
      </c>
    </row>
    <row r="74" spans="1:3" ht="15">
      <c r="A74" s="4">
        <v>43190</v>
      </c>
      <c r="B74" s="2" t="s">
        <v>10</v>
      </c>
      <c r="C74" s="10">
        <v>497</v>
      </c>
    </row>
    <row r="75" spans="1:3" ht="15">
      <c r="A75" s="4">
        <v>43190</v>
      </c>
      <c r="B75" s="2" t="s">
        <v>10</v>
      </c>
      <c r="C75" s="10">
        <v>290</v>
      </c>
    </row>
    <row r="76" spans="1:3" ht="15">
      <c r="A76" s="4">
        <v>43190</v>
      </c>
      <c r="B76" s="2" t="s">
        <v>10</v>
      </c>
      <c r="C76" s="10">
        <v>200</v>
      </c>
    </row>
    <row r="77" spans="1:3" ht="15">
      <c r="A77" s="4">
        <v>43190</v>
      </c>
      <c r="B77" s="2" t="s">
        <v>10</v>
      </c>
      <c r="C77" s="10">
        <v>625</v>
      </c>
    </row>
    <row r="78" spans="1:3" ht="15">
      <c r="A78" s="4">
        <v>43190</v>
      </c>
      <c r="B78" s="2" t="s">
        <v>10</v>
      </c>
      <c r="C78" s="10">
        <v>520</v>
      </c>
    </row>
    <row r="79" spans="1:3" ht="15">
      <c r="A79" s="4">
        <v>43190</v>
      </c>
      <c r="B79" s="2" t="s">
        <v>10</v>
      </c>
      <c r="C79" s="10">
        <v>600</v>
      </c>
    </row>
    <row r="80" spans="1:3" ht="15">
      <c r="A80" s="4">
        <v>43190</v>
      </c>
      <c r="B80" s="2" t="s">
        <v>10</v>
      </c>
      <c r="C80" s="10">
        <v>80</v>
      </c>
    </row>
    <row r="81" spans="1:3" ht="15">
      <c r="A81" s="4">
        <v>43190</v>
      </c>
      <c r="B81" s="2" t="s">
        <v>10</v>
      </c>
      <c r="C81" s="10">
        <v>450</v>
      </c>
    </row>
    <row r="82" spans="1:3" ht="15">
      <c r="A82" s="4">
        <v>43190</v>
      </c>
      <c r="B82" s="2" t="s">
        <v>10</v>
      </c>
      <c r="C82" s="10">
        <v>729</v>
      </c>
    </row>
    <row r="83" spans="1:3" ht="15">
      <c r="A83" s="4">
        <v>43190</v>
      </c>
      <c r="B83" s="2" t="s">
        <v>10</v>
      </c>
      <c r="C83" s="10">
        <v>567</v>
      </c>
    </row>
    <row r="84" spans="1:3" ht="15">
      <c r="A84" s="4">
        <v>43190</v>
      </c>
      <c r="B84" s="2" t="s">
        <v>10</v>
      </c>
      <c r="C84" s="10">
        <v>415</v>
      </c>
    </row>
    <row r="85" spans="1:3" ht="15">
      <c r="A85" s="4">
        <v>43190</v>
      </c>
      <c r="B85" s="2" t="s">
        <v>10</v>
      </c>
      <c r="C85" s="10">
        <v>705</v>
      </c>
    </row>
    <row r="86" spans="1:3" ht="15">
      <c r="A86" s="4">
        <v>43190</v>
      </c>
      <c r="B86" s="2" t="s">
        <v>10</v>
      </c>
      <c r="C86" s="10">
        <v>130</v>
      </c>
    </row>
    <row r="87" spans="1:3" ht="15">
      <c r="A87" s="4">
        <v>43190</v>
      </c>
      <c r="B87" s="2" t="s">
        <v>10</v>
      </c>
      <c r="C87" s="10">
        <v>650</v>
      </c>
    </row>
    <row r="88" spans="1:3" ht="15">
      <c r="A88" s="4">
        <v>43190</v>
      </c>
      <c r="B88" s="2" t="s">
        <v>10</v>
      </c>
      <c r="C88" s="10">
        <v>730</v>
      </c>
    </row>
    <row r="89" spans="1:3" ht="15">
      <c r="A89" s="4">
        <v>43190</v>
      </c>
      <c r="B89" s="2" t="s">
        <v>10</v>
      </c>
      <c r="C89" s="10">
        <v>415</v>
      </c>
    </row>
    <row r="90" spans="1:3" ht="15">
      <c r="A90" s="4">
        <v>43190</v>
      </c>
      <c r="B90" s="2" t="s">
        <v>10</v>
      </c>
      <c r="C90" s="10">
        <v>80</v>
      </c>
    </row>
    <row r="91" spans="1:3" ht="15">
      <c r="A91" s="4">
        <v>43190</v>
      </c>
      <c r="B91" s="2" t="s">
        <v>10</v>
      </c>
      <c r="C91" s="10">
        <v>655</v>
      </c>
    </row>
    <row r="92" spans="1:3" ht="15">
      <c r="A92" s="4">
        <v>43190</v>
      </c>
      <c r="B92" s="2" t="s">
        <v>19</v>
      </c>
      <c r="C92" s="10">
        <v>315</v>
      </c>
    </row>
    <row r="93" spans="1:3" ht="15">
      <c r="A93" s="4">
        <v>43190</v>
      </c>
      <c r="B93" s="2" t="s">
        <v>19</v>
      </c>
      <c r="C93" s="10">
        <v>315</v>
      </c>
    </row>
    <row r="94" spans="1:3" ht="15">
      <c r="A94" s="4">
        <v>43190</v>
      </c>
      <c r="B94" s="2" t="s">
        <v>10</v>
      </c>
      <c r="C94" s="10">
        <v>200</v>
      </c>
    </row>
    <row r="95" spans="1:3" ht="15">
      <c r="A95" s="4">
        <v>43190</v>
      </c>
      <c r="B95" s="2" t="s">
        <v>10</v>
      </c>
      <c r="C95" s="10">
        <v>395</v>
      </c>
    </row>
    <row r="96" spans="1:3" ht="15">
      <c r="A96" s="4">
        <v>43190</v>
      </c>
      <c r="B96" s="2" t="s">
        <v>10</v>
      </c>
      <c r="C96" s="10">
        <v>120</v>
      </c>
    </row>
    <row r="97" spans="1:3" ht="15">
      <c r="A97" s="4">
        <v>43190</v>
      </c>
      <c r="B97" s="2" t="s">
        <v>10</v>
      </c>
      <c r="C97" s="10">
        <v>120</v>
      </c>
    </row>
    <row r="98" spans="1:3" ht="15">
      <c r="A98" s="4">
        <v>43190</v>
      </c>
      <c r="B98" s="2" t="s">
        <v>10</v>
      </c>
      <c r="C98" s="10">
        <v>80</v>
      </c>
    </row>
    <row r="99" spans="1:3" ht="15">
      <c r="A99" s="4">
        <v>43190</v>
      </c>
      <c r="B99" s="2" t="s">
        <v>10</v>
      </c>
      <c r="C99" s="10">
        <v>200</v>
      </c>
    </row>
    <row r="100" spans="1:3" ht="15">
      <c r="A100" s="4">
        <v>43190</v>
      </c>
      <c r="B100" s="2" t="s">
        <v>10</v>
      </c>
      <c r="C100" s="10">
        <v>120</v>
      </c>
    </row>
    <row r="101" spans="1:3" ht="15">
      <c r="A101" s="4">
        <v>43190</v>
      </c>
      <c r="B101" s="2" t="s">
        <v>10</v>
      </c>
      <c r="C101" s="10">
        <v>240</v>
      </c>
    </row>
    <row r="102" spans="1:3" ht="15">
      <c r="A102" s="4">
        <v>43190</v>
      </c>
      <c r="B102" s="2" t="s">
        <v>10</v>
      </c>
      <c r="C102" s="10">
        <v>240</v>
      </c>
    </row>
    <row r="103" spans="1:3" ht="15">
      <c r="A103" s="4">
        <v>43190</v>
      </c>
      <c r="B103" s="2" t="s">
        <v>10</v>
      </c>
      <c r="C103" s="10">
        <v>240</v>
      </c>
    </row>
    <row r="104" spans="1:3" ht="15">
      <c r="A104" s="4">
        <v>43190</v>
      </c>
      <c r="B104" s="2" t="s">
        <v>10</v>
      </c>
      <c r="C104" s="10">
        <v>390</v>
      </c>
    </row>
    <row r="105" spans="1:3" ht="15">
      <c r="A105" s="4">
        <v>43190</v>
      </c>
      <c r="B105" s="2" t="s">
        <v>10</v>
      </c>
      <c r="C105" s="10">
        <v>240</v>
      </c>
    </row>
    <row r="106" spans="1:3" ht="15">
      <c r="A106" s="4">
        <v>43190</v>
      </c>
      <c r="B106" s="2" t="s">
        <v>10</v>
      </c>
      <c r="C106" s="10">
        <v>240</v>
      </c>
    </row>
    <row r="107" spans="1:3" ht="15">
      <c r="A107" s="4">
        <v>43190</v>
      </c>
      <c r="B107" s="2" t="s">
        <v>10</v>
      </c>
      <c r="C107" s="10">
        <v>180</v>
      </c>
    </row>
    <row r="108" spans="1:3" ht="15">
      <c r="A108" s="4">
        <v>43190</v>
      </c>
      <c r="B108" s="2" t="s">
        <v>10</v>
      </c>
      <c r="C108" s="10">
        <v>355</v>
      </c>
    </row>
    <row r="109" spans="1:3" ht="15">
      <c r="A109" s="4">
        <v>43190</v>
      </c>
      <c r="B109" s="2" t="s">
        <v>10</v>
      </c>
      <c r="C109" s="10">
        <v>80</v>
      </c>
    </row>
    <row r="110" spans="1:3" ht="15">
      <c r="A110" s="4">
        <v>43190</v>
      </c>
      <c r="B110" s="2" t="s">
        <v>10</v>
      </c>
      <c r="C110" s="10">
        <v>160</v>
      </c>
    </row>
    <row r="111" spans="1:3" ht="15">
      <c r="A111" s="4">
        <v>43190</v>
      </c>
      <c r="B111" s="2" t="s">
        <v>34</v>
      </c>
      <c r="C111" s="10">
        <v>160</v>
      </c>
    </row>
    <row r="112" spans="1:3" ht="15">
      <c r="A112" s="4">
        <v>43190</v>
      </c>
      <c r="B112" s="2" t="s">
        <v>19</v>
      </c>
      <c r="C112" s="10">
        <v>120</v>
      </c>
    </row>
    <row r="113" spans="1:3" ht="15">
      <c r="A113" s="4">
        <v>43190</v>
      </c>
      <c r="B113" s="2" t="s">
        <v>10</v>
      </c>
      <c r="C113" s="10">
        <v>80</v>
      </c>
    </row>
    <row r="114" spans="1:3" ht="15">
      <c r="A114" s="4">
        <v>43190</v>
      </c>
      <c r="B114" s="2" t="s">
        <v>30</v>
      </c>
      <c r="C114" s="10">
        <v>800</v>
      </c>
    </row>
    <row r="115" spans="1:3" ht="15">
      <c r="A115" s="4">
        <v>43190</v>
      </c>
      <c r="B115" s="2" t="s">
        <v>10</v>
      </c>
      <c r="C115" s="10">
        <v>200</v>
      </c>
    </row>
    <row r="116" spans="1:3" ht="15">
      <c r="A116" s="4">
        <v>43190</v>
      </c>
      <c r="B116" s="2" t="s">
        <v>10</v>
      </c>
      <c r="C116" s="10">
        <v>495</v>
      </c>
    </row>
    <row r="117" spans="1:3" ht="15">
      <c r="A117" s="4">
        <v>43190</v>
      </c>
      <c r="B117" s="2" t="s">
        <v>10</v>
      </c>
      <c r="C117" s="10">
        <v>665</v>
      </c>
    </row>
    <row r="118" spans="1:3" ht="15">
      <c r="A118" s="4">
        <v>43190</v>
      </c>
      <c r="B118" s="2" t="s">
        <v>10</v>
      </c>
      <c r="C118" s="10">
        <v>805</v>
      </c>
    </row>
    <row r="119" spans="1:3" ht="15">
      <c r="A119" s="4">
        <v>43190</v>
      </c>
      <c r="B119" s="2" t="s">
        <v>10</v>
      </c>
      <c r="C119" s="10">
        <v>415</v>
      </c>
    </row>
    <row r="120" spans="1:3" ht="15">
      <c r="A120" s="4">
        <v>43190</v>
      </c>
      <c r="B120" s="2" t="s">
        <v>10</v>
      </c>
      <c r="C120" s="10">
        <v>577</v>
      </c>
    </row>
    <row r="121" spans="1:3" ht="15">
      <c r="A121" s="4">
        <v>43190</v>
      </c>
      <c r="B121" s="2" t="s">
        <v>10</v>
      </c>
      <c r="C121" s="10">
        <v>82</v>
      </c>
    </row>
    <row r="122" spans="1:3" ht="15">
      <c r="A122" s="4">
        <v>43190</v>
      </c>
      <c r="B122" s="2" t="s">
        <v>10</v>
      </c>
      <c r="C122" s="10">
        <v>550</v>
      </c>
    </row>
    <row r="123" spans="1:3" ht="15">
      <c r="A123" s="4">
        <v>43190</v>
      </c>
      <c r="B123" s="2" t="s">
        <v>10</v>
      </c>
      <c r="C123" s="10">
        <v>629</v>
      </c>
    </row>
    <row r="124" spans="1:3" ht="15">
      <c r="A124" s="4">
        <v>43190</v>
      </c>
      <c r="B124" s="2" t="s">
        <v>10</v>
      </c>
      <c r="C124" s="10">
        <v>625</v>
      </c>
    </row>
    <row r="125" spans="1:3" ht="15">
      <c r="A125" s="4">
        <v>43190</v>
      </c>
      <c r="B125" s="2" t="s">
        <v>39</v>
      </c>
      <c r="C125" s="11">
        <v>2435</v>
      </c>
    </row>
    <row r="126" spans="1:3" ht="15.75" thickBot="1">
      <c r="A126" s="1"/>
      <c r="B126" s="1"/>
      <c r="C126" s="12">
        <f>SUM(C7:C125)</f>
        <v>57972</v>
      </c>
    </row>
    <row r="127" spans="1:3" ht="15.75" thickTop="1">
      <c r="A127" s="48"/>
      <c r="B127" s="48"/>
      <c r="C127" s="48"/>
    </row>
    <row r="128" spans="1:2" ht="15">
      <c r="A128" s="5" t="s">
        <v>40</v>
      </c>
      <c r="B128" s="5" t="s">
        <v>41</v>
      </c>
    </row>
    <row r="129" spans="1:3" ht="15">
      <c r="A129" s="4">
        <v>43154</v>
      </c>
      <c r="B129" s="2" t="s">
        <v>10</v>
      </c>
      <c r="C129" s="10">
        <v>250</v>
      </c>
    </row>
    <row r="131" spans="1:2" ht="15">
      <c r="A131" s="5" t="s">
        <v>42</v>
      </c>
      <c r="B131" s="5" t="s">
        <v>43</v>
      </c>
    </row>
    <row r="132" spans="1:3" ht="15">
      <c r="A132" s="4">
        <v>43090</v>
      </c>
      <c r="B132" s="2" t="s">
        <v>46</v>
      </c>
      <c r="C132" s="10">
        <v>3000</v>
      </c>
    </row>
    <row r="133" spans="1:3" ht="15">
      <c r="A133" s="4">
        <v>43147</v>
      </c>
      <c r="B133" s="2" t="s">
        <v>10</v>
      </c>
      <c r="C133" s="10">
        <v>1500</v>
      </c>
    </row>
    <row r="134" spans="1:3" ht="15">
      <c r="A134" s="4">
        <v>43190</v>
      </c>
      <c r="B134" s="2" t="s">
        <v>47</v>
      </c>
      <c r="C134" s="10">
        <v>250</v>
      </c>
    </row>
    <row r="135" spans="1:3" ht="15">
      <c r="A135" s="4">
        <v>43190</v>
      </c>
      <c r="B135" s="2" t="s">
        <v>38</v>
      </c>
      <c r="C135" s="10">
        <v>500</v>
      </c>
    </row>
    <row r="136" spans="1:3" ht="15">
      <c r="A136" s="4">
        <v>43190</v>
      </c>
      <c r="B136" s="2" t="s">
        <v>37</v>
      </c>
      <c r="C136" s="10">
        <v>2000</v>
      </c>
    </row>
    <row r="137" spans="1:3" ht="15">
      <c r="A137" s="4">
        <v>43190</v>
      </c>
      <c r="B137" s="2" t="s">
        <v>48</v>
      </c>
      <c r="C137" s="10">
        <v>300</v>
      </c>
    </row>
    <row r="138" spans="1:3" ht="15">
      <c r="A138" s="4">
        <v>43190</v>
      </c>
      <c r="B138" s="2" t="s">
        <v>13</v>
      </c>
      <c r="C138" s="10">
        <v>4800</v>
      </c>
    </row>
    <row r="139" spans="1:3" ht="15">
      <c r="A139" s="4">
        <v>43190</v>
      </c>
      <c r="B139" s="2" t="s">
        <v>21</v>
      </c>
      <c r="C139" s="10">
        <v>100</v>
      </c>
    </row>
    <row r="140" spans="1:3" ht="15">
      <c r="A140" s="4">
        <v>43190</v>
      </c>
      <c r="B140" s="2" t="s">
        <v>49</v>
      </c>
      <c r="C140" s="10">
        <v>100</v>
      </c>
    </row>
    <row r="141" spans="1:3" ht="15">
      <c r="A141" s="4">
        <v>43190</v>
      </c>
      <c r="B141" s="2" t="s">
        <v>50</v>
      </c>
      <c r="C141" s="10">
        <v>5000</v>
      </c>
    </row>
    <row r="142" spans="1:3" ht="15">
      <c r="A142" s="4">
        <v>43190</v>
      </c>
      <c r="B142" s="2" t="s">
        <v>51</v>
      </c>
      <c r="C142" s="10">
        <v>600</v>
      </c>
    </row>
    <row r="143" spans="1:3" ht="15">
      <c r="A143" s="4">
        <v>43190</v>
      </c>
      <c r="B143" s="2" t="s">
        <v>52</v>
      </c>
      <c r="C143" s="10">
        <v>200</v>
      </c>
    </row>
    <row r="144" spans="1:3" ht="15">
      <c r="A144" s="4">
        <v>43190</v>
      </c>
      <c r="B144" s="2" t="s">
        <v>53</v>
      </c>
      <c r="C144" s="10">
        <v>300</v>
      </c>
    </row>
    <row r="145" spans="1:3" ht="15">
      <c r="A145" s="4">
        <v>43190</v>
      </c>
      <c r="B145" s="2" t="s">
        <v>15</v>
      </c>
      <c r="C145" s="10">
        <v>200</v>
      </c>
    </row>
    <row r="146" spans="1:3" ht="15">
      <c r="A146" s="4">
        <v>43190</v>
      </c>
      <c r="B146" s="2" t="s">
        <v>44</v>
      </c>
      <c r="C146" s="11">
        <v>100</v>
      </c>
    </row>
    <row r="147" ht="15.75" thickBot="1">
      <c r="C147" s="14">
        <f>SUM(C132:C146)</f>
        <v>18950</v>
      </c>
    </row>
    <row r="148" ht="15.75" thickTop="1"/>
    <row r="149" spans="1:3" ht="15.75" thickBot="1">
      <c r="A149" s="5">
        <v>4440</v>
      </c>
      <c r="B149" s="5" t="s">
        <v>55</v>
      </c>
      <c r="C149" s="15">
        <v>7370</v>
      </c>
    </row>
    <row r="150" spans="1:2" ht="15.75" thickTop="1">
      <c r="A150" s="5" t="s">
        <v>56</v>
      </c>
      <c r="B150" s="5" t="s">
        <v>57</v>
      </c>
    </row>
    <row r="151" spans="1:3" ht="15">
      <c r="A151" s="4">
        <v>43126</v>
      </c>
      <c r="B151" s="2" t="s">
        <v>59</v>
      </c>
      <c r="C151" s="10">
        <v>908.79</v>
      </c>
    </row>
    <row r="152" spans="1:3" ht="15">
      <c r="A152" s="4">
        <v>43147</v>
      </c>
      <c r="B152" s="2" t="s">
        <v>58</v>
      </c>
      <c r="C152" s="10">
        <v>589.78</v>
      </c>
    </row>
    <row r="153" spans="1:3" ht="15">
      <c r="A153" s="4">
        <v>43190</v>
      </c>
      <c r="B153" s="2" t="s">
        <v>67</v>
      </c>
      <c r="C153" s="10">
        <v>675.84</v>
      </c>
    </row>
    <row r="154" spans="1:3" ht="15">
      <c r="A154" s="4">
        <v>43190</v>
      </c>
      <c r="B154" s="2" t="s">
        <v>63</v>
      </c>
      <c r="C154" s="10">
        <v>568.71</v>
      </c>
    </row>
    <row r="155" spans="1:3" ht="15">
      <c r="A155" s="4">
        <v>43190</v>
      </c>
      <c r="B155" s="2" t="s">
        <v>58</v>
      </c>
      <c r="C155" s="10">
        <v>202.75</v>
      </c>
    </row>
    <row r="156" spans="1:3" ht="15">
      <c r="A156" s="4">
        <v>43190</v>
      </c>
      <c r="B156" s="2" t="s">
        <v>63</v>
      </c>
      <c r="C156" s="10">
        <v>805.64</v>
      </c>
    </row>
    <row r="157" spans="1:3" ht="15">
      <c r="A157" s="4">
        <v>43190</v>
      </c>
      <c r="B157" s="2" t="s">
        <v>68</v>
      </c>
      <c r="C157" s="10">
        <v>1459.33</v>
      </c>
    </row>
    <row r="158" spans="1:3" ht="15">
      <c r="A158" s="4">
        <v>43190</v>
      </c>
      <c r="B158" s="2" t="s">
        <v>59</v>
      </c>
      <c r="C158" s="10">
        <v>315.65</v>
      </c>
    </row>
    <row r="159" spans="1:3" ht="15">
      <c r="A159" s="4">
        <v>43190</v>
      </c>
      <c r="B159" s="2" t="s">
        <v>69</v>
      </c>
      <c r="C159" s="10">
        <v>2463.19</v>
      </c>
    </row>
    <row r="160" spans="1:3" ht="15">
      <c r="A160" s="4">
        <v>43190</v>
      </c>
      <c r="B160" s="2" t="s">
        <v>61</v>
      </c>
      <c r="C160" s="10">
        <v>808.74</v>
      </c>
    </row>
    <row r="161" spans="1:3" ht="15">
      <c r="A161" s="4">
        <v>43190</v>
      </c>
      <c r="B161" s="2" t="s">
        <v>60</v>
      </c>
      <c r="C161" s="11">
        <v>42.51</v>
      </c>
    </row>
    <row r="162" ht="15.75" thickBot="1">
      <c r="C162" s="14">
        <f>SUM(C151:C161)</f>
        <v>8840.93</v>
      </c>
    </row>
    <row r="163" ht="15.75" thickTop="1"/>
    <row r="164" spans="1:2" ht="15">
      <c r="A164" s="5" t="s">
        <v>70</v>
      </c>
      <c r="B164" s="5" t="s">
        <v>71</v>
      </c>
    </row>
    <row r="165" spans="1:3" ht="15">
      <c r="A165" s="4">
        <v>43175</v>
      </c>
      <c r="B165" s="2" t="s">
        <v>87</v>
      </c>
      <c r="C165" s="10">
        <v>623.86</v>
      </c>
    </row>
    <row r="166" spans="1:3" ht="15">
      <c r="A166" s="4">
        <v>43190</v>
      </c>
      <c r="B166" s="2" t="s">
        <v>88</v>
      </c>
      <c r="C166" s="10">
        <v>1256.79</v>
      </c>
    </row>
    <row r="167" spans="1:3" ht="15">
      <c r="A167" s="4">
        <v>43190</v>
      </c>
      <c r="B167" s="2" t="s">
        <v>77</v>
      </c>
      <c r="C167" s="10">
        <v>441.51</v>
      </c>
    </row>
    <row r="168" spans="1:3" ht="15">
      <c r="A168" s="4">
        <v>43190</v>
      </c>
      <c r="B168" s="2" t="s">
        <v>84</v>
      </c>
      <c r="C168" s="10">
        <v>570.64</v>
      </c>
    </row>
    <row r="169" spans="1:3" ht="15">
      <c r="A169" s="4">
        <v>43190</v>
      </c>
      <c r="B169" s="2" t="s">
        <v>89</v>
      </c>
      <c r="C169" s="10">
        <v>524.99</v>
      </c>
    </row>
    <row r="170" spans="1:3" ht="15">
      <c r="A170" s="4">
        <v>43190</v>
      </c>
      <c r="B170" s="2" t="s">
        <v>90</v>
      </c>
      <c r="C170" s="10">
        <v>-132.68</v>
      </c>
    </row>
    <row r="171" spans="1:3" ht="15">
      <c r="A171" s="4">
        <v>43190</v>
      </c>
      <c r="B171" s="2" t="s">
        <v>90</v>
      </c>
      <c r="C171" s="10">
        <v>-829.32</v>
      </c>
    </row>
    <row r="172" spans="1:3" ht="15">
      <c r="A172" s="4">
        <v>43190</v>
      </c>
      <c r="B172" s="2" t="s">
        <v>83</v>
      </c>
      <c r="C172" s="10">
        <v>902.04</v>
      </c>
    </row>
    <row r="173" spans="1:3" ht="15">
      <c r="A173" s="4">
        <v>43190</v>
      </c>
      <c r="B173" s="2" t="s">
        <v>86</v>
      </c>
      <c r="C173" s="11">
        <v>372.6</v>
      </c>
    </row>
    <row r="174" ht="15.75" thickBot="1">
      <c r="C174" s="14">
        <f>SUM(C165:C173)</f>
        <v>3730.43</v>
      </c>
    </row>
    <row r="175" ht="15.75" thickTop="1"/>
    <row r="177" spans="1:2" ht="15">
      <c r="A177" s="5" t="s">
        <v>91</v>
      </c>
      <c r="B177" s="5" t="s">
        <v>92</v>
      </c>
    </row>
    <row r="178" spans="1:3" ht="15">
      <c r="A178" s="4">
        <v>43190</v>
      </c>
      <c r="B178" s="2" t="s">
        <v>95</v>
      </c>
      <c r="C178" s="10">
        <v>556.64</v>
      </c>
    </row>
    <row r="179" spans="1:3" ht="15">
      <c r="A179" s="4">
        <v>43190</v>
      </c>
      <c r="B179" s="2" t="s">
        <v>93</v>
      </c>
      <c r="C179" s="10">
        <v>87.14</v>
      </c>
    </row>
    <row r="180" spans="1:3" ht="15">
      <c r="A180" s="4">
        <v>43190</v>
      </c>
      <c r="B180" s="2" t="s">
        <v>99</v>
      </c>
      <c r="C180" s="10">
        <v>1078.4</v>
      </c>
    </row>
    <row r="181" spans="1:3" ht="15">
      <c r="A181" s="4">
        <v>43190</v>
      </c>
      <c r="B181" s="2" t="s">
        <v>90</v>
      </c>
      <c r="C181" s="10">
        <v>132.68</v>
      </c>
    </row>
    <row r="182" spans="1:3" ht="15">
      <c r="A182" s="4">
        <v>43190</v>
      </c>
      <c r="B182" s="2" t="s">
        <v>90</v>
      </c>
      <c r="C182" s="10">
        <v>829.32</v>
      </c>
    </row>
    <row r="183" spans="1:3" ht="15">
      <c r="A183" s="4">
        <v>43190</v>
      </c>
      <c r="B183" s="2" t="s">
        <v>69</v>
      </c>
      <c r="C183" s="10">
        <v>1081.7</v>
      </c>
    </row>
    <row r="184" spans="1:3" ht="15">
      <c r="A184" s="4">
        <v>43190</v>
      </c>
      <c r="B184" s="2" t="s">
        <v>83</v>
      </c>
      <c r="C184" s="10">
        <v>611.74</v>
      </c>
    </row>
    <row r="185" spans="1:3" ht="15">
      <c r="A185" s="4">
        <v>43190</v>
      </c>
      <c r="B185" s="2" t="s">
        <v>88</v>
      </c>
      <c r="C185" s="10">
        <v>779.97</v>
      </c>
    </row>
    <row r="186" spans="1:3" ht="15">
      <c r="A186" s="4">
        <v>43190</v>
      </c>
      <c r="B186" s="2" t="s">
        <v>98</v>
      </c>
      <c r="C186" s="11">
        <v>372.34</v>
      </c>
    </row>
    <row r="187" ht="15.75" thickBot="1">
      <c r="C187" s="14">
        <f>SUM(C178:C186)</f>
        <v>5529.93</v>
      </c>
    </row>
    <row r="188" ht="15.75" thickTop="1"/>
    <row r="189" spans="1:2" ht="15">
      <c r="A189" s="5" t="s">
        <v>100</v>
      </c>
      <c r="B189" s="5" t="s">
        <v>101</v>
      </c>
    </row>
    <row r="190" spans="1:3" ht="15">
      <c r="A190" s="4">
        <v>43143</v>
      </c>
      <c r="B190" s="2" t="s">
        <v>106</v>
      </c>
      <c r="C190" s="10">
        <v>793.74</v>
      </c>
    </row>
    <row r="191" spans="1:3" ht="15">
      <c r="A191" s="4">
        <v>43147</v>
      </c>
      <c r="B191" s="2" t="s">
        <v>102</v>
      </c>
      <c r="C191" s="10">
        <v>396.75</v>
      </c>
    </row>
    <row r="192" spans="1:3" ht="15">
      <c r="A192" s="4">
        <v>43154</v>
      </c>
      <c r="B192" s="2" t="s">
        <v>104</v>
      </c>
      <c r="C192" s="10">
        <v>404.63</v>
      </c>
    </row>
    <row r="193" spans="1:3" ht="15">
      <c r="A193" s="4">
        <v>43190</v>
      </c>
      <c r="B193" s="2" t="s">
        <v>102</v>
      </c>
      <c r="C193" s="10">
        <v>200.71</v>
      </c>
    </row>
    <row r="194" spans="1:3" ht="15">
      <c r="A194" s="4">
        <v>43190</v>
      </c>
      <c r="B194" s="2" t="s">
        <v>107</v>
      </c>
      <c r="C194" s="10">
        <v>887.4</v>
      </c>
    </row>
    <row r="195" spans="1:3" ht="15">
      <c r="A195" s="4">
        <v>43190</v>
      </c>
      <c r="B195" s="2" t="s">
        <v>108</v>
      </c>
      <c r="C195" s="10">
        <v>1050.19</v>
      </c>
    </row>
    <row r="196" spans="1:3" ht="15">
      <c r="A196" s="4">
        <v>43190</v>
      </c>
      <c r="B196" s="2" t="s">
        <v>108</v>
      </c>
      <c r="C196" s="10">
        <v>29</v>
      </c>
    </row>
    <row r="197" spans="1:3" ht="15">
      <c r="A197" s="4">
        <v>43190</v>
      </c>
      <c r="B197" s="2" t="s">
        <v>109</v>
      </c>
      <c r="C197" s="10">
        <v>614.65</v>
      </c>
    </row>
    <row r="198" spans="1:3" ht="15">
      <c r="A198" s="4">
        <v>43190</v>
      </c>
      <c r="B198" s="2" t="s">
        <v>106</v>
      </c>
      <c r="C198" s="10">
        <v>124.91</v>
      </c>
    </row>
    <row r="199" spans="1:3" ht="15">
      <c r="A199" s="4">
        <v>43190</v>
      </c>
      <c r="B199" s="2" t="s">
        <v>110</v>
      </c>
      <c r="C199" s="10">
        <v>670</v>
      </c>
    </row>
    <row r="200" spans="1:3" ht="15">
      <c r="A200" s="4">
        <v>43190</v>
      </c>
      <c r="B200" s="2" t="s">
        <v>103</v>
      </c>
      <c r="C200" s="10">
        <v>461.39</v>
      </c>
    </row>
    <row r="201" spans="1:3" ht="15">
      <c r="A201" s="4">
        <v>43190</v>
      </c>
      <c r="B201" s="2" t="s">
        <v>69</v>
      </c>
      <c r="C201" s="11">
        <v>2610.3</v>
      </c>
    </row>
    <row r="202" ht="15.75" thickBot="1">
      <c r="C202" s="14">
        <f>SUM(C190:C201)</f>
        <v>8243.67</v>
      </c>
    </row>
    <row r="203" ht="15.75" thickTop="1"/>
    <row r="204" spans="1:2" ht="15">
      <c r="A204" s="5" t="s">
        <v>111</v>
      </c>
      <c r="B204" s="5" t="s">
        <v>112</v>
      </c>
    </row>
    <row r="205" spans="1:3" ht="15">
      <c r="A205" s="4">
        <v>43154</v>
      </c>
      <c r="B205" s="2" t="s">
        <v>118</v>
      </c>
      <c r="C205" s="10">
        <v>661.39</v>
      </c>
    </row>
    <row r="206" spans="1:3" ht="15">
      <c r="A206" s="4">
        <v>43190</v>
      </c>
      <c r="B206" s="2" t="s">
        <v>118</v>
      </c>
      <c r="C206" s="10">
        <v>234.09</v>
      </c>
    </row>
    <row r="207" spans="1:3" ht="15">
      <c r="A207" s="4">
        <v>43190</v>
      </c>
      <c r="B207" s="2" t="s">
        <v>69</v>
      </c>
      <c r="C207" s="11">
        <v>316.44</v>
      </c>
    </row>
    <row r="208" ht="15.75" thickBot="1">
      <c r="C208" s="14">
        <f>SUM(C205:C207)</f>
        <v>1211.92</v>
      </c>
    </row>
    <row r="209" ht="15.75" thickTop="1"/>
    <row r="210" spans="1:2" ht="15">
      <c r="A210" s="5">
        <v>5315</v>
      </c>
      <c r="B210" s="5" t="s">
        <v>121</v>
      </c>
    </row>
    <row r="211" spans="1:3" ht="15.75" thickBot="1">
      <c r="A211" s="4">
        <v>43190</v>
      </c>
      <c r="B211" s="2" t="s">
        <v>69</v>
      </c>
      <c r="C211" s="14">
        <v>920</v>
      </c>
    </row>
    <row r="212" ht="15.75" thickTop="1"/>
    <row r="213" spans="1:2" ht="15">
      <c r="A213" s="5" t="s">
        <v>122</v>
      </c>
      <c r="B213" s="5" t="s">
        <v>123</v>
      </c>
    </row>
    <row r="214" spans="1:3" ht="15">
      <c r="A214" s="4">
        <v>43160</v>
      </c>
      <c r="B214" s="2" t="s">
        <v>60</v>
      </c>
      <c r="C214" s="10">
        <v>24140.38</v>
      </c>
    </row>
    <row r="215" spans="1:3" ht="15">
      <c r="A215" s="4">
        <v>43190</v>
      </c>
      <c r="B215" s="2" t="s">
        <v>69</v>
      </c>
      <c r="C215" s="11">
        <v>14989.7</v>
      </c>
    </row>
    <row r="216" ht="15.75" thickBot="1">
      <c r="C216" s="14">
        <f>SUM(C214:C215)</f>
        <v>39130.08</v>
      </c>
    </row>
    <row r="217" ht="15.75" thickTop="1"/>
    <row r="218" spans="1:2" ht="15">
      <c r="A218" s="5" t="s">
        <v>124</v>
      </c>
      <c r="B218" s="5" t="s">
        <v>125</v>
      </c>
    </row>
    <row r="219" spans="1:3" ht="15">
      <c r="A219" s="4">
        <v>43154</v>
      </c>
      <c r="B219" s="2" t="s">
        <v>109</v>
      </c>
      <c r="C219" s="10">
        <v>1018.45</v>
      </c>
    </row>
    <row r="220" spans="1:3" ht="15">
      <c r="A220" s="4">
        <v>43168</v>
      </c>
      <c r="B220" s="2" t="s">
        <v>129</v>
      </c>
      <c r="C220" s="11">
        <v>201.18</v>
      </c>
    </row>
    <row r="221" ht="15.75" thickBot="1">
      <c r="C221" s="14">
        <f>SUM(C219:C220)</f>
        <v>1219.63</v>
      </c>
    </row>
    <row r="222" ht="15.75" thickTop="1"/>
    <row r="223" spans="1:2" ht="15">
      <c r="A223" s="5">
        <v>5335</v>
      </c>
      <c r="B223" s="5" t="s">
        <v>130</v>
      </c>
    </row>
    <row r="224" spans="1:3" ht="15.75" thickBot="1">
      <c r="A224" s="4">
        <v>43190</v>
      </c>
      <c r="B224" t="s">
        <v>131</v>
      </c>
      <c r="C224" s="14">
        <v>1653.85</v>
      </c>
    </row>
    <row r="225" ht="15.75" thickTop="1"/>
    <row r="226" spans="1:2" ht="15">
      <c r="A226" s="5">
        <v>5340</v>
      </c>
      <c r="B226" s="5" t="s">
        <v>132</v>
      </c>
    </row>
    <row r="227" spans="1:3" ht="15.75" thickBot="1">
      <c r="A227" s="4">
        <v>43190</v>
      </c>
      <c r="B227" t="s">
        <v>133</v>
      </c>
      <c r="C227" s="14">
        <v>629.92</v>
      </c>
    </row>
    <row r="228" ht="15.75" thickTop="1"/>
    <row r="229" spans="1:2" ht="15">
      <c r="A229" s="5" t="s">
        <v>134</v>
      </c>
      <c r="B229" s="5" t="s">
        <v>135</v>
      </c>
    </row>
    <row r="230" spans="1:3" ht="15.75" thickBot="1">
      <c r="A230" s="4">
        <v>43190</v>
      </c>
      <c r="B230" s="2" t="s">
        <v>69</v>
      </c>
      <c r="C230" s="12">
        <v>12392.41</v>
      </c>
    </row>
    <row r="231" ht="15.75" thickTop="1"/>
    <row r="232" spans="1:2" ht="15">
      <c r="A232" s="5">
        <v>5355</v>
      </c>
      <c r="B232" s="5" t="s">
        <v>137</v>
      </c>
    </row>
    <row r="233" spans="1:3" ht="15.75" thickBot="1">
      <c r="A233" s="4">
        <v>43190</v>
      </c>
      <c r="B233" t="s">
        <v>107</v>
      </c>
      <c r="C233" s="14">
        <v>32.8</v>
      </c>
    </row>
    <row r="234" ht="15.75" thickTop="1"/>
    <row r="235" spans="1:2" ht="15">
      <c r="A235" s="5" t="s">
        <v>138</v>
      </c>
      <c r="B235" s="5" t="s">
        <v>139</v>
      </c>
    </row>
    <row r="236" spans="1:3" ht="15">
      <c r="A236" s="4">
        <v>43190</v>
      </c>
      <c r="B236" s="2" t="s">
        <v>142</v>
      </c>
      <c r="C236" s="10">
        <v>854.82</v>
      </c>
    </row>
    <row r="237" spans="1:3" ht="15">
      <c r="A237" s="4">
        <v>43190</v>
      </c>
      <c r="B237" s="2" t="s">
        <v>143</v>
      </c>
      <c r="C237" s="10">
        <v>113.63</v>
      </c>
    </row>
    <row r="238" spans="1:3" ht="15">
      <c r="A238" s="4">
        <v>43190</v>
      </c>
      <c r="B238" s="2" t="s">
        <v>60</v>
      </c>
      <c r="C238" s="10">
        <v>387.31</v>
      </c>
    </row>
    <row r="239" spans="1:3" ht="15">
      <c r="A239" s="4">
        <v>43190</v>
      </c>
      <c r="B239" s="2" t="s">
        <v>69</v>
      </c>
      <c r="C239" s="11">
        <v>1397.72</v>
      </c>
    </row>
    <row r="240" ht="15.75" thickBot="1">
      <c r="C240" s="14">
        <f>SUM(C236:C239)</f>
        <v>2753.48</v>
      </c>
    </row>
    <row r="241" ht="15.75" thickTop="1"/>
    <row r="242" spans="1:2" ht="15">
      <c r="A242" s="5" t="s">
        <v>144</v>
      </c>
      <c r="B242" s="5" t="s">
        <v>145</v>
      </c>
    </row>
    <row r="243" spans="1:3" ht="15">
      <c r="A243" s="4">
        <v>43154</v>
      </c>
      <c r="B243" s="2" t="s">
        <v>149</v>
      </c>
      <c r="C243" s="10">
        <v>4075</v>
      </c>
    </row>
    <row r="244" spans="1:3" ht="15">
      <c r="A244" s="4">
        <v>43190</v>
      </c>
      <c r="B244" s="2" t="s">
        <v>50</v>
      </c>
      <c r="C244" s="11">
        <v>79</v>
      </c>
    </row>
    <row r="245" ht="15.75" thickBot="1">
      <c r="C245" s="14">
        <f>SUM(C243:C244)</f>
        <v>4154</v>
      </c>
    </row>
    <row r="246" ht="15.75" thickTop="1"/>
    <row r="248" spans="1:2" ht="15">
      <c r="A248" s="5" t="s">
        <v>150</v>
      </c>
      <c r="B248" s="5" t="s">
        <v>151</v>
      </c>
    </row>
    <row r="249" spans="1:3" ht="15">
      <c r="A249" s="4">
        <v>43168</v>
      </c>
      <c r="B249" s="2" t="s">
        <v>143</v>
      </c>
      <c r="C249" s="10">
        <v>35.37</v>
      </c>
    </row>
    <row r="250" spans="1:3" ht="15">
      <c r="A250" s="4">
        <v>43168</v>
      </c>
      <c r="B250" s="2" t="s">
        <v>60</v>
      </c>
      <c r="C250" s="10">
        <v>771.02</v>
      </c>
    </row>
    <row r="251" spans="1:3" ht="15">
      <c r="A251" s="4">
        <v>43177</v>
      </c>
      <c r="B251" s="2" t="s">
        <v>156</v>
      </c>
      <c r="C251" s="10">
        <v>3029.81</v>
      </c>
    </row>
    <row r="252" spans="1:3" ht="15">
      <c r="A252" s="4">
        <v>43190</v>
      </c>
      <c r="B252" s="2" t="s">
        <v>153</v>
      </c>
      <c r="C252" s="10">
        <v>1311.01</v>
      </c>
    </row>
    <row r="253" spans="1:3" ht="15">
      <c r="A253" s="4">
        <v>43190</v>
      </c>
      <c r="B253" s="2" t="s">
        <v>153</v>
      </c>
      <c r="C253" s="10">
        <v>803.11</v>
      </c>
    </row>
    <row r="254" spans="1:3" ht="15">
      <c r="A254" s="4">
        <v>43190</v>
      </c>
      <c r="B254" s="2" t="s">
        <v>157</v>
      </c>
      <c r="C254" s="10">
        <v>7.75</v>
      </c>
    </row>
    <row r="255" spans="1:3" ht="15">
      <c r="A255" s="4">
        <v>43190</v>
      </c>
      <c r="B255" s="2" t="s">
        <v>60</v>
      </c>
      <c r="C255" s="10">
        <v>7619.49</v>
      </c>
    </row>
    <row r="256" spans="1:3" ht="15">
      <c r="A256" s="4">
        <v>43190</v>
      </c>
      <c r="B256" s="2" t="s">
        <v>60</v>
      </c>
      <c r="C256" s="10">
        <v>2372.71</v>
      </c>
    </row>
    <row r="257" spans="1:3" ht="15">
      <c r="A257" s="4">
        <v>43190</v>
      </c>
      <c r="B257" s="2" t="s">
        <v>60</v>
      </c>
      <c r="C257" s="10">
        <v>278.02</v>
      </c>
    </row>
    <row r="258" spans="1:3" ht="15">
      <c r="A258" s="4">
        <v>43190</v>
      </c>
      <c r="B258" s="2" t="s">
        <v>60</v>
      </c>
      <c r="C258" s="10">
        <v>139.01</v>
      </c>
    </row>
    <row r="259" spans="1:3" ht="15">
      <c r="A259" s="4">
        <v>43190</v>
      </c>
      <c r="B259" s="2" t="s">
        <v>60</v>
      </c>
      <c r="C259" s="10">
        <v>-347.52</v>
      </c>
    </row>
    <row r="260" spans="1:3" ht="15">
      <c r="A260" s="4">
        <v>43190</v>
      </c>
      <c r="B260" s="2" t="s">
        <v>60</v>
      </c>
      <c r="C260" s="11">
        <v>69.5</v>
      </c>
    </row>
    <row r="261" ht="15.75" thickBot="1">
      <c r="C261" s="14">
        <f>SUM(C249:C260)</f>
        <v>16089.28</v>
      </c>
    </row>
    <row r="262" ht="15.75" thickTop="1"/>
    <row r="263" spans="1:3" ht="15">
      <c r="A263" t="s">
        <v>159</v>
      </c>
      <c r="C263" s="13">
        <f>C162+C174+C187+C202+C208+C211+C216+C221+C224+C227+C230+C233+C240+C245+C261</f>
        <v>106532.33</v>
      </c>
    </row>
    <row r="265" spans="1:3" ht="15">
      <c r="A265" t="s">
        <v>158</v>
      </c>
      <c r="C265" s="13">
        <f>C126+C129+C147+C149-C263</f>
        <v>-21990.33</v>
      </c>
    </row>
  </sheetData>
  <sheetProtection/>
  <mergeCells count="1">
    <mergeCell ref="A127:C12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Renee Thivierge</cp:lastModifiedBy>
  <cp:lastPrinted>2018-05-15T22:39:59Z</cp:lastPrinted>
  <dcterms:created xsi:type="dcterms:W3CDTF">2018-04-20T20:15:12Z</dcterms:created>
  <dcterms:modified xsi:type="dcterms:W3CDTF">2018-05-25T20:17:04Z</dcterms:modified>
  <cp:category/>
  <cp:version/>
  <cp:contentType/>
  <cp:contentStatus/>
</cp:coreProperties>
</file>